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0" yWindow="-100" windowWidth="19420" windowHeight="11020" activeTab="3"/>
  </bookViews>
  <sheets>
    <sheet name="Physical quantity format" sheetId="2" r:id="rId1"/>
    <sheet name="PEM" sheetId="11" state="hidden" r:id="rId2"/>
    <sheet name="Composite Rate" sheetId="4" r:id="rId3"/>
    <sheet name="Uniq fields" sheetId="12" r:id="rId4"/>
    <sheet name="Sheet1" sheetId="3" state="hidden" r:id="rId5"/>
  </sheets>
  <definedNames>
    <definedName name="_xlnm._FilterDatabase" localSheetId="1" hidden="1">PEM!$A$1:$I$795</definedName>
    <definedName name="_xlnm.Print_Area" localSheetId="2">'Composite Rate'!$A$1:$I$57</definedName>
    <definedName name="_xlnm.Print_Area" localSheetId="0">'Physical quantity format'!$A$1:$AP$347</definedName>
    <definedName name="_xlnm.Print_Titles" localSheetId="0">'Physical quantity format'!$1:$5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29" i="2"/>
  <c r="C284"/>
  <c r="C34"/>
  <c r="C20"/>
  <c r="C17"/>
  <c r="I169" l="1"/>
  <c r="H169"/>
  <c r="P238" l="1"/>
  <c r="P72" l="1"/>
  <c r="V73"/>
  <c r="W73"/>
  <c r="X73"/>
  <c r="V74"/>
  <c r="W74"/>
  <c r="X74"/>
  <c r="V75"/>
  <c r="W75"/>
  <c r="X75"/>
  <c r="V76"/>
  <c r="W76"/>
  <c r="X76"/>
  <c r="V77"/>
  <c r="W77"/>
  <c r="X77"/>
  <c r="P23"/>
  <c r="P22"/>
  <c r="P9"/>
  <c r="P8"/>
  <c r="AD330" l="1"/>
  <c r="X344" l="1"/>
  <c r="W344"/>
  <c r="V344"/>
  <c r="X343"/>
  <c r="W343"/>
  <c r="V343"/>
  <c r="X342"/>
  <c r="W342"/>
  <c r="V342"/>
  <c r="X341"/>
  <c r="W341"/>
  <c r="V341"/>
  <c r="C341"/>
  <c r="C344" s="1"/>
  <c r="X340"/>
  <c r="W340"/>
  <c r="V340"/>
  <c r="X339"/>
  <c r="W339"/>
  <c r="V339"/>
  <c r="X338"/>
  <c r="W338"/>
  <c r="V338"/>
  <c r="X337"/>
  <c r="W337"/>
  <c r="V337"/>
  <c r="X336"/>
  <c r="W336"/>
  <c r="V336"/>
  <c r="X335"/>
  <c r="W335"/>
  <c r="V335"/>
  <c r="X334"/>
  <c r="W334"/>
  <c r="V334"/>
  <c r="X333"/>
  <c r="W333"/>
  <c r="V333"/>
  <c r="X332"/>
  <c r="W332"/>
  <c r="V332"/>
  <c r="X331"/>
  <c r="W331"/>
  <c r="V331"/>
  <c r="X289"/>
  <c r="W289"/>
  <c r="V289"/>
  <c r="X288"/>
  <c r="W288"/>
  <c r="V288"/>
  <c r="X287"/>
  <c r="W287"/>
  <c r="V287"/>
  <c r="X286"/>
  <c r="W286"/>
  <c r="V286"/>
  <c r="X285"/>
  <c r="W285"/>
  <c r="V285"/>
  <c r="X284"/>
  <c r="W284"/>
  <c r="V284"/>
  <c r="X283"/>
  <c r="W283"/>
  <c r="V283"/>
  <c r="X282"/>
  <c r="W282"/>
  <c r="V282"/>
  <c r="X281"/>
  <c r="W281"/>
  <c r="V281"/>
  <c r="X280"/>
  <c r="W280"/>
  <c r="V280"/>
  <c r="X279"/>
  <c r="W279"/>
  <c r="V279"/>
  <c r="X278"/>
  <c r="W278"/>
  <c r="V278"/>
  <c r="X277"/>
  <c r="W277"/>
  <c r="V277"/>
  <c r="X276"/>
  <c r="W276"/>
  <c r="V276"/>
  <c r="X275"/>
  <c r="W275"/>
  <c r="V275"/>
  <c r="X274"/>
  <c r="W274"/>
  <c r="V274"/>
  <c r="X273"/>
  <c r="W273"/>
  <c r="V273"/>
  <c r="X272"/>
  <c r="W272"/>
  <c r="V272"/>
  <c r="X271"/>
  <c r="W271"/>
  <c r="V271"/>
  <c r="Q169" l="1"/>
  <c r="P169"/>
  <c r="AB330" l="1"/>
  <c r="X329" l="1"/>
  <c r="W329"/>
  <c r="V329"/>
  <c r="X328"/>
  <c r="W328"/>
  <c r="V328"/>
  <c r="X327"/>
  <c r="W327"/>
  <c r="V327"/>
  <c r="X326"/>
  <c r="W326"/>
  <c r="V326"/>
  <c r="C326"/>
  <c r="X325"/>
  <c r="W325"/>
  <c r="V325"/>
  <c r="X324"/>
  <c r="W324"/>
  <c r="V324"/>
  <c r="X323"/>
  <c r="W323"/>
  <c r="V323"/>
  <c r="X322"/>
  <c r="W322"/>
  <c r="V322"/>
  <c r="X321"/>
  <c r="W321"/>
  <c r="X320"/>
  <c r="W320"/>
  <c r="X319"/>
  <c r="W319"/>
  <c r="X318"/>
  <c r="W318"/>
  <c r="V318"/>
  <c r="V317"/>
  <c r="X142" l="1"/>
  <c r="W142"/>
  <c r="V142"/>
  <c r="W72"/>
  <c r="X72"/>
  <c r="X232" l="1"/>
  <c r="W232"/>
  <c r="X252"/>
  <c r="W252"/>
  <c r="V252"/>
  <c r="V232"/>
  <c r="V225"/>
  <c r="X68" l="1"/>
  <c r="W68"/>
  <c r="V68"/>
  <c r="K312" l="1"/>
  <c r="L312"/>
  <c r="P312"/>
  <c r="Q312"/>
  <c r="R312"/>
  <c r="AB312"/>
  <c r="AC312"/>
  <c r="AD312"/>
  <c r="AH312"/>
  <c r="AI312"/>
  <c r="AJ312"/>
  <c r="J312"/>
  <c r="AD169"/>
  <c r="AH169"/>
  <c r="AI169"/>
  <c r="AJ169"/>
  <c r="R169"/>
  <c r="X168"/>
  <c r="W168"/>
  <c r="V168"/>
  <c r="C300"/>
  <c r="C303" s="1"/>
  <c r="C263"/>
  <c r="C266" s="1"/>
  <c r="C62"/>
  <c r="C65" s="1"/>
  <c r="X184"/>
  <c r="W184"/>
  <c r="V184"/>
  <c r="X183"/>
  <c r="W183"/>
  <c r="V183"/>
  <c r="X182"/>
  <c r="W182"/>
  <c r="V182"/>
  <c r="X181"/>
  <c r="W181"/>
  <c r="V181"/>
  <c r="C181"/>
  <c r="C184" s="1"/>
  <c r="X180"/>
  <c r="W180"/>
  <c r="V180"/>
  <c r="X179"/>
  <c r="W179"/>
  <c r="V179"/>
  <c r="X178"/>
  <c r="W178"/>
  <c r="V178"/>
  <c r="X177"/>
  <c r="W177"/>
  <c r="V177"/>
  <c r="X176"/>
  <c r="W176"/>
  <c r="V176"/>
  <c r="X175"/>
  <c r="W175"/>
  <c r="V175"/>
  <c r="X174"/>
  <c r="W174"/>
  <c r="V174"/>
  <c r="AH313" l="1"/>
  <c r="AJ313"/>
  <c r="AI313"/>
  <c r="R313"/>
  <c r="Q313"/>
  <c r="AB313"/>
  <c r="AD313"/>
  <c r="AC313"/>
  <c r="C247"/>
  <c r="C250" s="1"/>
  <c r="C219"/>
  <c r="C222" s="1"/>
  <c r="C195"/>
  <c r="C198" s="1"/>
  <c r="C164"/>
  <c r="C167" s="1"/>
  <c r="C150"/>
  <c r="C153" s="1"/>
  <c r="C136"/>
  <c r="C139" s="1"/>
  <c r="C122"/>
  <c r="C125" s="1"/>
  <c r="C108"/>
  <c r="C111" s="1"/>
  <c r="C94"/>
  <c r="C97" s="1"/>
  <c r="C80"/>
  <c r="C83" s="1"/>
  <c r="C46"/>
  <c r="C49" s="1"/>
  <c r="C31"/>
  <c r="V304" l="1"/>
  <c r="W304"/>
  <c r="X304"/>
  <c r="V305"/>
  <c r="W305"/>
  <c r="X305"/>
  <c r="V306"/>
  <c r="W306"/>
  <c r="X306"/>
  <c r="V307"/>
  <c r="W307"/>
  <c r="X307"/>
  <c r="V308"/>
  <c r="W308"/>
  <c r="X308"/>
  <c r="V309"/>
  <c r="W309"/>
  <c r="X309"/>
  <c r="V310"/>
  <c r="W310"/>
  <c r="X310"/>
  <c r="V311"/>
  <c r="W311"/>
  <c r="X311"/>
  <c r="V13"/>
  <c r="W13"/>
  <c r="X13"/>
  <c r="V14"/>
  <c r="W14"/>
  <c r="X14"/>
  <c r="V15"/>
  <c r="W15"/>
  <c r="X15"/>
  <c r="V16"/>
  <c r="W16"/>
  <c r="X16"/>
  <c r="V17"/>
  <c r="W17"/>
  <c r="X17"/>
  <c r="V18"/>
  <c r="W18"/>
  <c r="X18"/>
  <c r="V19"/>
  <c r="W19"/>
  <c r="X19"/>
  <c r="V20"/>
  <c r="W20"/>
  <c r="X20"/>
  <c r="V21"/>
  <c r="W21"/>
  <c r="X21"/>
  <c r="V22"/>
  <c r="W22"/>
  <c r="X22"/>
  <c r="V23"/>
  <c r="W23"/>
  <c r="X23"/>
  <c r="V24"/>
  <c r="W24"/>
  <c r="X24"/>
  <c r="V25"/>
  <c r="W25"/>
  <c r="X25"/>
  <c r="V26"/>
  <c r="W26"/>
  <c r="X26"/>
  <c r="V27"/>
  <c r="W27"/>
  <c r="X27"/>
  <c r="V28"/>
  <c r="W28"/>
  <c r="X28"/>
  <c r="V29"/>
  <c r="W29"/>
  <c r="X29"/>
  <c r="V30"/>
  <c r="W30"/>
  <c r="X30"/>
  <c r="V31"/>
  <c r="W31"/>
  <c r="X31"/>
  <c r="V32"/>
  <c r="W32"/>
  <c r="X32"/>
  <c r="V33"/>
  <c r="W33"/>
  <c r="X33"/>
  <c r="V34"/>
  <c r="W34"/>
  <c r="X34"/>
  <c r="V35"/>
  <c r="W35"/>
  <c r="X35"/>
  <c r="V36"/>
  <c r="V37"/>
  <c r="W37"/>
  <c r="X37"/>
  <c r="V38"/>
  <c r="W38"/>
  <c r="X38"/>
  <c r="V39"/>
  <c r="W39"/>
  <c r="X39"/>
  <c r="V40"/>
  <c r="W40"/>
  <c r="X40"/>
  <c r="V41"/>
  <c r="W41"/>
  <c r="X41"/>
  <c r="V42"/>
  <c r="W42"/>
  <c r="X42"/>
  <c r="V43"/>
  <c r="W43"/>
  <c r="X43"/>
  <c r="V44"/>
  <c r="W44"/>
  <c r="X44"/>
  <c r="V45"/>
  <c r="W45"/>
  <c r="X45"/>
  <c r="V46"/>
  <c r="W46"/>
  <c r="X46"/>
  <c r="V47"/>
  <c r="W47"/>
  <c r="X47"/>
  <c r="V48"/>
  <c r="W48"/>
  <c r="X48"/>
  <c r="V49"/>
  <c r="W49"/>
  <c r="X49"/>
  <c r="V50"/>
  <c r="W50"/>
  <c r="X50"/>
  <c r="V51"/>
  <c r="V52"/>
  <c r="W52"/>
  <c r="X52"/>
  <c r="V53"/>
  <c r="W53"/>
  <c r="X53"/>
  <c r="W54"/>
  <c r="X54"/>
  <c r="V55"/>
  <c r="W55"/>
  <c r="X55"/>
  <c r="W56"/>
  <c r="X56"/>
  <c r="V57"/>
  <c r="W57"/>
  <c r="X57"/>
  <c r="V58"/>
  <c r="W58"/>
  <c r="X58"/>
  <c r="V59"/>
  <c r="W59"/>
  <c r="X59"/>
  <c r="V60"/>
  <c r="W60"/>
  <c r="X60"/>
  <c r="V61"/>
  <c r="W61"/>
  <c r="X61"/>
  <c r="V62"/>
  <c r="W62"/>
  <c r="X62"/>
  <c r="V63"/>
  <c r="W63"/>
  <c r="X63"/>
  <c r="V64"/>
  <c r="W64"/>
  <c r="X64"/>
  <c r="V65"/>
  <c r="W65"/>
  <c r="X65"/>
  <c r="V66"/>
  <c r="W66"/>
  <c r="X66"/>
  <c r="W67"/>
  <c r="X67"/>
  <c r="V69"/>
  <c r="W69"/>
  <c r="X69"/>
  <c r="V70"/>
  <c r="W70"/>
  <c r="X70"/>
  <c r="W71"/>
  <c r="X71"/>
  <c r="V72"/>
  <c r="V78"/>
  <c r="W78"/>
  <c r="X78"/>
  <c r="V79"/>
  <c r="W79"/>
  <c r="X79"/>
  <c r="V80"/>
  <c r="W80"/>
  <c r="X80"/>
  <c r="V81"/>
  <c r="W81"/>
  <c r="X81"/>
  <c r="V82"/>
  <c r="W82"/>
  <c r="X82"/>
  <c r="V83"/>
  <c r="W83"/>
  <c r="X83"/>
  <c r="V84"/>
  <c r="W84"/>
  <c r="X84"/>
  <c r="V85"/>
  <c r="W85"/>
  <c r="X85"/>
  <c r="V86"/>
  <c r="W86"/>
  <c r="X86"/>
  <c r="V87"/>
  <c r="W87"/>
  <c r="X87"/>
  <c r="V88"/>
  <c r="W88"/>
  <c r="X88"/>
  <c r="V89"/>
  <c r="W89"/>
  <c r="X89"/>
  <c r="V90"/>
  <c r="W90"/>
  <c r="X90"/>
  <c r="V91"/>
  <c r="W91"/>
  <c r="X91"/>
  <c r="V92"/>
  <c r="W92"/>
  <c r="X92"/>
  <c r="V93"/>
  <c r="W93"/>
  <c r="X93"/>
  <c r="V94"/>
  <c r="W94"/>
  <c r="X94"/>
  <c r="V95"/>
  <c r="W95"/>
  <c r="X95"/>
  <c r="V96"/>
  <c r="W96"/>
  <c r="X96"/>
  <c r="V97"/>
  <c r="W97"/>
  <c r="X97"/>
  <c r="V98"/>
  <c r="W98"/>
  <c r="X98"/>
  <c r="W99"/>
  <c r="X99"/>
  <c r="V100"/>
  <c r="W100"/>
  <c r="X100"/>
  <c r="V101"/>
  <c r="W101"/>
  <c r="X101"/>
  <c r="V102"/>
  <c r="W102"/>
  <c r="X102"/>
  <c r="V103"/>
  <c r="W103"/>
  <c r="X103"/>
  <c r="W104"/>
  <c r="X104"/>
  <c r="V105"/>
  <c r="W105"/>
  <c r="X105"/>
  <c r="V106"/>
  <c r="W106"/>
  <c r="X106"/>
  <c r="V107"/>
  <c r="W107"/>
  <c r="X107"/>
  <c r="V108"/>
  <c r="W108"/>
  <c r="X108"/>
  <c r="V109"/>
  <c r="W109"/>
  <c r="X109"/>
  <c r="V110"/>
  <c r="W110"/>
  <c r="X110"/>
  <c r="V111"/>
  <c r="W111"/>
  <c r="X111"/>
  <c r="V112"/>
  <c r="W112"/>
  <c r="X112"/>
  <c r="V113"/>
  <c r="W113"/>
  <c r="X113"/>
  <c r="V114"/>
  <c r="W114"/>
  <c r="X114"/>
  <c r="V115"/>
  <c r="W115"/>
  <c r="X115"/>
  <c r="V116"/>
  <c r="W116"/>
  <c r="X116"/>
  <c r="V117"/>
  <c r="W117"/>
  <c r="X117"/>
  <c r="V118"/>
  <c r="W118"/>
  <c r="X118"/>
  <c r="V119"/>
  <c r="W119"/>
  <c r="X119"/>
  <c r="V120"/>
  <c r="W120"/>
  <c r="X120"/>
  <c r="V121"/>
  <c r="W121"/>
  <c r="X121"/>
  <c r="V122"/>
  <c r="W122"/>
  <c r="X122"/>
  <c r="V123"/>
  <c r="W123"/>
  <c r="X123"/>
  <c r="V124"/>
  <c r="W124"/>
  <c r="X124"/>
  <c r="V125"/>
  <c r="W125"/>
  <c r="X125"/>
  <c r="V126"/>
  <c r="W126"/>
  <c r="X126"/>
  <c r="V127"/>
  <c r="W127"/>
  <c r="X127"/>
  <c r="V128"/>
  <c r="W128"/>
  <c r="X128"/>
  <c r="V129"/>
  <c r="W129"/>
  <c r="X129"/>
  <c r="V130"/>
  <c r="W130"/>
  <c r="X130"/>
  <c r="V131"/>
  <c r="W131"/>
  <c r="X131"/>
  <c r="V132"/>
  <c r="W132"/>
  <c r="X132"/>
  <c r="V133"/>
  <c r="W133"/>
  <c r="X133"/>
  <c r="W134"/>
  <c r="X134"/>
  <c r="V135"/>
  <c r="W135"/>
  <c r="X135"/>
  <c r="V136"/>
  <c r="W136"/>
  <c r="X136"/>
  <c r="V137"/>
  <c r="W137"/>
  <c r="X137"/>
  <c r="V138"/>
  <c r="W138"/>
  <c r="X138"/>
  <c r="V139"/>
  <c r="W139"/>
  <c r="X139"/>
  <c r="V140"/>
  <c r="W140"/>
  <c r="X140"/>
  <c r="W143"/>
  <c r="X143"/>
  <c r="V144"/>
  <c r="W144"/>
  <c r="X144"/>
  <c r="V145"/>
  <c r="W145"/>
  <c r="X145"/>
  <c r="V146"/>
  <c r="W146"/>
  <c r="X146"/>
  <c r="V147"/>
  <c r="W147"/>
  <c r="X147"/>
  <c r="V148"/>
  <c r="W148"/>
  <c r="X148"/>
  <c r="V149"/>
  <c r="W149"/>
  <c r="X149"/>
  <c r="V150"/>
  <c r="W150"/>
  <c r="X150"/>
  <c r="V151"/>
  <c r="W151"/>
  <c r="X151"/>
  <c r="V152"/>
  <c r="W152"/>
  <c r="X152"/>
  <c r="V153"/>
  <c r="W153"/>
  <c r="X153"/>
  <c r="V154"/>
  <c r="W154"/>
  <c r="X154"/>
  <c r="V155"/>
  <c r="W155"/>
  <c r="X155"/>
  <c r="V156"/>
  <c r="W156"/>
  <c r="X156"/>
  <c r="W157"/>
  <c r="X157"/>
  <c r="V158"/>
  <c r="W158"/>
  <c r="X158"/>
  <c r="V159"/>
  <c r="W159"/>
  <c r="X159"/>
  <c r="V160"/>
  <c r="W160"/>
  <c r="X160"/>
  <c r="V161"/>
  <c r="W161"/>
  <c r="X161"/>
  <c r="V162"/>
  <c r="W162"/>
  <c r="X162"/>
  <c r="V163"/>
  <c r="W163"/>
  <c r="X163"/>
  <c r="V164"/>
  <c r="W164"/>
  <c r="X164"/>
  <c r="V165"/>
  <c r="W165"/>
  <c r="X165"/>
  <c r="V166"/>
  <c r="W166"/>
  <c r="X166"/>
  <c r="V167"/>
  <c r="W167"/>
  <c r="X167"/>
  <c r="V185"/>
  <c r="W185"/>
  <c r="X185"/>
  <c r="V186"/>
  <c r="W186"/>
  <c r="X186"/>
  <c r="V187"/>
  <c r="W187"/>
  <c r="X187"/>
  <c r="V188"/>
  <c r="W188"/>
  <c r="X188"/>
  <c r="V189"/>
  <c r="W189"/>
  <c r="X189"/>
  <c r="V190"/>
  <c r="W190"/>
  <c r="X190"/>
  <c r="V191"/>
  <c r="W191"/>
  <c r="X191"/>
  <c r="V192"/>
  <c r="W192"/>
  <c r="X192"/>
  <c r="V193"/>
  <c r="W193"/>
  <c r="X193"/>
  <c r="V194"/>
  <c r="W194"/>
  <c r="X194"/>
  <c r="V195"/>
  <c r="W195"/>
  <c r="X195"/>
  <c r="V196"/>
  <c r="W196"/>
  <c r="X196"/>
  <c r="V197"/>
  <c r="W197"/>
  <c r="X197"/>
  <c r="V198"/>
  <c r="W198"/>
  <c r="X198"/>
  <c r="V199"/>
  <c r="W199"/>
  <c r="X199"/>
  <c r="V200"/>
  <c r="W200"/>
  <c r="X200"/>
  <c r="V201"/>
  <c r="W201"/>
  <c r="X201"/>
  <c r="V202"/>
  <c r="W202"/>
  <c r="X202"/>
  <c r="V203"/>
  <c r="W203"/>
  <c r="X203"/>
  <c r="V204"/>
  <c r="W204"/>
  <c r="X204"/>
  <c r="V205"/>
  <c r="W205"/>
  <c r="X205"/>
  <c r="V206"/>
  <c r="W206"/>
  <c r="X206"/>
  <c r="V207"/>
  <c r="W207"/>
  <c r="X207"/>
  <c r="V208"/>
  <c r="W208"/>
  <c r="X208"/>
  <c r="V209"/>
  <c r="W209"/>
  <c r="X209"/>
  <c r="V210"/>
  <c r="W210"/>
  <c r="X210"/>
  <c r="V211"/>
  <c r="W211"/>
  <c r="X211"/>
  <c r="V212"/>
  <c r="W212"/>
  <c r="X212"/>
  <c r="V213"/>
  <c r="W213"/>
  <c r="X213"/>
  <c r="V214"/>
  <c r="W214"/>
  <c r="X214"/>
  <c r="V215"/>
  <c r="W215"/>
  <c r="X215"/>
  <c r="V216"/>
  <c r="W216"/>
  <c r="X216"/>
  <c r="V217"/>
  <c r="W217"/>
  <c r="X217"/>
  <c r="V218"/>
  <c r="W218"/>
  <c r="X218"/>
  <c r="V219"/>
  <c r="W219"/>
  <c r="X219"/>
  <c r="V220"/>
  <c r="W220"/>
  <c r="X220"/>
  <c r="V221"/>
  <c r="W221"/>
  <c r="X221"/>
  <c r="V222"/>
  <c r="W222"/>
  <c r="X222"/>
  <c r="V223"/>
  <c r="W223"/>
  <c r="X223"/>
  <c r="V224"/>
  <c r="W224"/>
  <c r="X224"/>
  <c r="V226"/>
  <c r="W226"/>
  <c r="X226"/>
  <c r="V227"/>
  <c r="W227"/>
  <c r="X227"/>
  <c r="V228"/>
  <c r="W228"/>
  <c r="X228"/>
  <c r="V229"/>
  <c r="W229"/>
  <c r="X229"/>
  <c r="V230"/>
  <c r="W230"/>
  <c r="X230"/>
  <c r="V231"/>
  <c r="W231"/>
  <c r="X231"/>
  <c r="V233"/>
  <c r="W233"/>
  <c r="X233"/>
  <c r="V234"/>
  <c r="W234"/>
  <c r="X234"/>
  <c r="V235"/>
  <c r="W235"/>
  <c r="X235"/>
  <c r="V236"/>
  <c r="W236"/>
  <c r="X236"/>
  <c r="V237"/>
  <c r="W237"/>
  <c r="X237"/>
  <c r="V238"/>
  <c r="W238"/>
  <c r="X238"/>
  <c r="V239"/>
  <c r="W239"/>
  <c r="X239"/>
  <c r="V240"/>
  <c r="W240"/>
  <c r="X240"/>
  <c r="V241"/>
  <c r="W241"/>
  <c r="X241"/>
  <c r="V242"/>
  <c r="W242"/>
  <c r="X242"/>
  <c r="V243"/>
  <c r="W243"/>
  <c r="X243"/>
  <c r="V244"/>
  <c r="W244"/>
  <c r="X244"/>
  <c r="V245"/>
  <c r="W245"/>
  <c r="X245"/>
  <c r="V246"/>
  <c r="W246"/>
  <c r="X246"/>
  <c r="V247"/>
  <c r="W247"/>
  <c r="X247"/>
  <c r="V248"/>
  <c r="W248"/>
  <c r="X248"/>
  <c r="V249"/>
  <c r="W249"/>
  <c r="X249"/>
  <c r="V250"/>
  <c r="W250"/>
  <c r="X250"/>
  <c r="V251"/>
  <c r="W251"/>
  <c r="X251"/>
  <c r="V253"/>
  <c r="W253"/>
  <c r="X253"/>
  <c r="V254"/>
  <c r="W254"/>
  <c r="X254"/>
  <c r="V255"/>
  <c r="W255"/>
  <c r="X255"/>
  <c r="V256"/>
  <c r="W256"/>
  <c r="X256"/>
  <c r="V257"/>
  <c r="W257"/>
  <c r="X257"/>
  <c r="V258"/>
  <c r="W258"/>
  <c r="X258"/>
  <c r="V259"/>
  <c r="W259"/>
  <c r="X259"/>
  <c r="V260"/>
  <c r="W260"/>
  <c r="X260"/>
  <c r="V261"/>
  <c r="W261"/>
  <c r="X261"/>
  <c r="V262"/>
  <c r="W262"/>
  <c r="X262"/>
  <c r="V263"/>
  <c r="W263"/>
  <c r="X263"/>
  <c r="V264"/>
  <c r="W264"/>
  <c r="X264"/>
  <c r="V265"/>
  <c r="W265"/>
  <c r="X265"/>
  <c r="V266"/>
  <c r="W266"/>
  <c r="X266"/>
  <c r="V267"/>
  <c r="W267"/>
  <c r="X267"/>
  <c r="V268"/>
  <c r="W268"/>
  <c r="X268"/>
  <c r="V269"/>
  <c r="W269"/>
  <c r="X269"/>
  <c r="V270"/>
  <c r="W270"/>
  <c r="X270"/>
  <c r="V290"/>
  <c r="W290"/>
  <c r="X290"/>
  <c r="V291"/>
  <c r="W291"/>
  <c r="X291"/>
  <c r="V292"/>
  <c r="W292"/>
  <c r="X292"/>
  <c r="V293"/>
  <c r="W293"/>
  <c r="X293"/>
  <c r="V294"/>
  <c r="W294"/>
  <c r="X294"/>
  <c r="V295"/>
  <c r="W295"/>
  <c r="X295"/>
  <c r="V296"/>
  <c r="W296"/>
  <c r="X296"/>
  <c r="V297"/>
  <c r="W297"/>
  <c r="X297"/>
  <c r="V298"/>
  <c r="W298"/>
  <c r="X298"/>
  <c r="V299"/>
  <c r="W299"/>
  <c r="X299"/>
  <c r="V300"/>
  <c r="W300"/>
  <c r="X300"/>
  <c r="V301"/>
  <c r="W301"/>
  <c r="X301"/>
  <c r="V302"/>
  <c r="W302"/>
  <c r="X302"/>
  <c r="V303"/>
  <c r="W303"/>
  <c r="X303"/>
  <c r="V71" l="1"/>
  <c r="P313"/>
  <c r="W312"/>
  <c r="X312"/>
  <c r="V312"/>
  <c r="I45" i="4"/>
  <c r="I40"/>
  <c r="I39"/>
  <c r="I36"/>
  <c r="I20"/>
  <c r="I43" l="1"/>
  <c r="I46" s="1"/>
  <c r="I17"/>
  <c r="D57"/>
  <c r="D55"/>
  <c r="R314" i="2" s="1"/>
  <c r="I16" i="4"/>
  <c r="I15"/>
  <c r="G11"/>
  <c r="I11" s="1"/>
  <c r="G8"/>
  <c r="I8" s="1"/>
  <c r="G6"/>
  <c r="I6" s="1"/>
  <c r="G5"/>
  <c r="AI314" i="2" l="1"/>
  <c r="AC314"/>
  <c r="AJ314"/>
  <c r="AD314"/>
  <c r="G9" i="4"/>
  <c r="I9" s="1"/>
  <c r="I5"/>
  <c r="I18" l="1"/>
  <c r="I21" s="1"/>
  <c r="L51" i="2"/>
  <c r="L36"/>
  <c r="I48" i="4" l="1"/>
  <c r="AH314" i="2" s="1"/>
  <c r="AH346" s="1"/>
  <c r="L169"/>
  <c r="L313" s="1"/>
  <c r="X36"/>
  <c r="W36"/>
  <c r="W51"/>
  <c r="X51"/>
  <c r="K54"/>
  <c r="K169" s="1"/>
  <c r="J104"/>
  <c r="V104" s="1"/>
  <c r="AB314" l="1"/>
  <c r="AB346" s="1"/>
  <c r="V54"/>
  <c r="K313"/>
  <c r="J56"/>
  <c r="V56" l="1"/>
  <c r="J67"/>
  <c r="V67" s="1"/>
  <c r="P314" l="1"/>
  <c r="K314"/>
  <c r="V171" l="1"/>
  <c r="W171"/>
  <c r="X171"/>
  <c r="J173" l="1"/>
  <c r="J172"/>
  <c r="Q314" l="1"/>
  <c r="L314"/>
  <c r="V172"/>
  <c r="W172"/>
  <c r="X172"/>
  <c r="V173"/>
  <c r="W173"/>
  <c r="X173"/>
  <c r="V7"/>
  <c r="W7"/>
  <c r="X7"/>
  <c r="V8"/>
  <c r="W8"/>
  <c r="X8"/>
  <c r="V9"/>
  <c r="W9"/>
  <c r="X9"/>
  <c r="V10"/>
  <c r="W10"/>
  <c r="X10"/>
  <c r="V11"/>
  <c r="W11"/>
  <c r="X11"/>
  <c r="V12"/>
  <c r="W12"/>
  <c r="X12"/>
  <c r="W169" l="1"/>
  <c r="X169"/>
  <c r="J99"/>
  <c r="J169" l="1"/>
  <c r="J313" s="1"/>
  <c r="J314" s="1"/>
  <c r="X313"/>
  <c r="W313"/>
  <c r="V99"/>
  <c r="V169" s="1"/>
  <c r="W314" l="1"/>
  <c r="X314"/>
  <c r="V313" l="1"/>
  <c r="V314" l="1"/>
</calcChain>
</file>

<file path=xl/sharedStrings.xml><?xml version="1.0" encoding="utf-8"?>
<sst xmlns="http://schemas.openxmlformats.org/spreadsheetml/2006/main" count="6405" uniqueCount="2183">
  <si>
    <t>Sub Str</t>
  </si>
  <si>
    <t>Not awarded</t>
  </si>
  <si>
    <t>NDCT (Cooling Tower)‐ 1 &amp;2</t>
  </si>
  <si>
    <t>Main plant structures‐(TG hall  Unit‐2 &amp; CCR and partly mill &amp; bunker building excluding Trichy scope) &amp; CCR C TO H‐ PKG‐2</t>
  </si>
  <si>
    <t>RCC chimney Package.</t>
  </si>
  <si>
    <t>Transformer yard</t>
  </si>
  <si>
    <t>Non plant building –Part‐1</t>
  </si>
  <si>
    <t>CW electrical annexe</t>
  </si>
  <si>
    <t>Non plant building –Part‐2</t>
  </si>
  <si>
    <t>Non plant building –Part‐3</t>
  </si>
  <si>
    <t>DM tank &amp; PH</t>
  </si>
  <si>
    <t xml:space="preserve">CPU regeneration bld.  </t>
  </si>
  <si>
    <t>Diesel bunk &amp; storage tank</t>
  </si>
  <si>
    <t>Non plant building –Part‐4</t>
  </si>
  <si>
    <t>Canteen cum Dormitory</t>
  </si>
  <si>
    <t xml:space="preserve"> M/s RPP INFRA (SCT 1769)</t>
  </si>
  <si>
    <t>Main Plant Boiler &amp; ESP Foundation (Unit‐1) PKG. 1</t>
  </si>
  <si>
    <t>Main Plant Boiler &amp; ESP Foundation (Unit‐2) PKG. 2</t>
  </si>
  <si>
    <t>BTG packages –structural Work‐Main plant structures‐(TG hall unit‐1, partly mill &amp; bunker building excluding Trichy scope) &amp; CCR A TO C  PKG.1</t>
  </si>
  <si>
    <t>M/s RPP infra. (SCT 1770)</t>
  </si>
  <si>
    <t>M/s BYGGING (SCT 1776)</t>
  </si>
  <si>
    <t xml:space="preserve">Not awarded </t>
  </si>
  <si>
    <t>RCC (CUM)</t>
  </si>
  <si>
    <t>Str steel (MT)</t>
  </si>
  <si>
    <t>CCR fdns</t>
  </si>
  <si>
    <t>Required Turnover target (Cr)</t>
  </si>
  <si>
    <t>CW pit</t>
  </si>
  <si>
    <t>PLAN</t>
  </si>
  <si>
    <t>ACTUAL</t>
  </si>
  <si>
    <t>SHORTFALL</t>
  </si>
  <si>
    <t xml:space="preserve">BTG super structure‐ (Unit-1 &amp; 2 both) </t>
  </si>
  <si>
    <t>Included in respective packages</t>
  </si>
  <si>
    <t>Fabri.</t>
  </si>
  <si>
    <t>Erect.</t>
  </si>
  <si>
    <t>Sea water intake/outfall PH</t>
  </si>
  <si>
    <t>CW channel</t>
  </si>
  <si>
    <t>Boundary wall packages‐ 1 &amp; 2</t>
  </si>
  <si>
    <t>M/s SREE SARAVANA(SCT 1823)</t>
  </si>
  <si>
    <t>M/s RPP Infra(SCT 1821)</t>
  </si>
  <si>
    <t>Brick work (Cum)</t>
  </si>
  <si>
    <t>Plastering (SQM)</t>
  </si>
  <si>
    <t>Finishing works (Rs)</t>
  </si>
  <si>
    <t>a</t>
  </si>
  <si>
    <t>Deck sheets</t>
  </si>
  <si>
    <t>Side sladding sheets</t>
  </si>
  <si>
    <t>b</t>
  </si>
  <si>
    <t>c</t>
  </si>
  <si>
    <t>Gratings</t>
  </si>
  <si>
    <t>i. M/s VRP (SCT 1718) Pkg-1</t>
  </si>
  <si>
    <t xml:space="preserve"> ii. M/s PRIYA (SCT 1771) Pkg-2</t>
  </si>
  <si>
    <t>M/s Annai Infra (SCT 1811 Pkg-1)</t>
  </si>
  <si>
    <t>CHP Civil foundations+ super structural works Pkg-1</t>
  </si>
  <si>
    <t>CHP Civil foundations+ super structural works Pkg-2</t>
  </si>
  <si>
    <t>M/s RPP Infra(SCT 1820)</t>
  </si>
  <si>
    <t>AHP Civil foundations+ super structural work</t>
  </si>
  <si>
    <t>M/s RPP Infra (SCT 1809 Pkg-1 )</t>
  </si>
  <si>
    <t>CHP, AHP &amp; Non Plant Buildings - Structural Works Pkg-1</t>
  </si>
  <si>
    <t>Not awarded (SCT 1809 Pkg-2 )</t>
  </si>
  <si>
    <t>Silos &amp; Overhead tank</t>
  </si>
  <si>
    <t>CHP, AHP &amp; Non Plant Buildings - Structural Works Pkg-2</t>
  </si>
  <si>
    <r>
      <t>Not awarded.</t>
    </r>
    <r>
      <rPr>
        <sz val="10.5"/>
        <color rgb="FFFF0000"/>
        <rFont val="Calibri"/>
        <family val="2"/>
        <scheme val="minor"/>
      </rPr>
      <t xml:space="preserve"> </t>
    </r>
  </si>
  <si>
    <t>through exsisting agencies</t>
  </si>
  <si>
    <t>Power house foundations including TG raft for both units</t>
  </si>
  <si>
    <t>M/s PRIYA (SCT 1769)</t>
  </si>
  <si>
    <t>M/s B&amp;B, Vellore(SCT 1804)</t>
  </si>
  <si>
    <t>M/s B&amp;B Vellore(SCT 1815)</t>
  </si>
  <si>
    <t>PEM QTY</t>
  </si>
  <si>
    <t>ISG QTY</t>
  </si>
  <si>
    <t>RCC silo</t>
  </si>
  <si>
    <t>RCC Overhead tank</t>
  </si>
  <si>
    <r>
      <rPr>
        <b/>
        <u/>
        <sz val="12"/>
        <rFont val="Calibri"/>
        <family val="2"/>
        <scheme val="minor"/>
      </rPr>
      <t>Bought out items supply</t>
    </r>
    <r>
      <rPr>
        <sz val="11"/>
        <rFont val="Calibri"/>
        <family val="2"/>
        <scheme val="minor"/>
      </rPr>
      <t xml:space="preserve"> in terms of value (Rs.) shall be planned. items invloves major value shall be provided. </t>
    </r>
  </si>
  <si>
    <t>Stock Pile - 2 Nos</t>
  </si>
  <si>
    <t>Barricading – SCR 1</t>
  </si>
  <si>
    <t>Crusher House</t>
  </si>
  <si>
    <t>CHP MCC 1</t>
  </si>
  <si>
    <t>Barricading - SCR 2</t>
  </si>
  <si>
    <t>Dozer shed</t>
  </si>
  <si>
    <t>Coal settling Pond</t>
  </si>
  <si>
    <t>AWRS Sump and PH</t>
  </si>
  <si>
    <t>BA S &amp; WPH</t>
  </si>
  <si>
    <t>Chemical House</t>
  </si>
  <si>
    <t>Cable Rack - AHP</t>
  </si>
  <si>
    <t>AHP MCC</t>
  </si>
  <si>
    <t>FAE Towers</t>
  </si>
  <si>
    <t>Tube Settler, Clarifier</t>
  </si>
  <si>
    <t>Compressor House</t>
  </si>
  <si>
    <t>Chemical lab</t>
  </si>
  <si>
    <t>Pipe rack</t>
  </si>
  <si>
    <t>Coal shed 2</t>
  </si>
  <si>
    <t xml:space="preserve">Coal shed 1 </t>
  </si>
  <si>
    <t>Bottom Ash Hopper fdn</t>
  </si>
  <si>
    <t>Roads &amp; drains incl. Patrol road  commom for all packages (PEM)</t>
  </si>
  <si>
    <t>Roads &amp; drains incl. Patrol road  commom for all packages (ISG)</t>
  </si>
  <si>
    <t>Barricading - SCR2</t>
  </si>
  <si>
    <t>Not awarded (SCT 1866 )</t>
  </si>
  <si>
    <t>Not awarded (SCT-1858)</t>
  </si>
  <si>
    <t>Value (Cr)</t>
  </si>
  <si>
    <t>Value expected (Cr)</t>
  </si>
  <si>
    <t>LOI Date</t>
  </si>
  <si>
    <t>Duration(months)</t>
  </si>
  <si>
    <t>Start date</t>
  </si>
  <si>
    <t>End date</t>
  </si>
  <si>
    <t>1st Time Extn</t>
  </si>
  <si>
    <t>2nd Time Extn</t>
  </si>
  <si>
    <t>Duration left(months)</t>
  </si>
  <si>
    <t>Boundary wall package‐ 1</t>
  </si>
  <si>
    <t>M/s BYGGING (SCT 1736)</t>
  </si>
  <si>
    <t>10.06.19</t>
  </si>
  <si>
    <t>Halli M V</t>
  </si>
  <si>
    <t>Chenna</t>
  </si>
  <si>
    <t>Binesh B</t>
  </si>
  <si>
    <t>Rupendra</t>
  </si>
  <si>
    <t>Navneethakrishnan</t>
  </si>
  <si>
    <t>Vijay Raghavan</t>
  </si>
  <si>
    <t>R K Panigrahi</t>
  </si>
  <si>
    <t>R B Meshram</t>
  </si>
  <si>
    <t>P K Sahoo</t>
  </si>
  <si>
    <t>Gangai Konda</t>
  </si>
  <si>
    <t>FD/ID/PA /seal air fan fdns</t>
  </si>
  <si>
    <t>ID duct fdns</t>
  </si>
  <si>
    <t>CHP Civil fdns+ super structural works Pkg-1</t>
  </si>
  <si>
    <t>CHP Civil fdns+ super structural works Pkg-2</t>
  </si>
  <si>
    <t>AHP Civil fdns+ super structural work</t>
  </si>
  <si>
    <t>ESP control bldg</t>
  </si>
  <si>
    <t>Service bldg</t>
  </si>
  <si>
    <t>DG bldg</t>
  </si>
  <si>
    <t>Air compressor bldg</t>
  </si>
  <si>
    <t xml:space="preserve"> Air washer bldg</t>
  </si>
  <si>
    <t>Non plant bldg –Part‐1</t>
  </si>
  <si>
    <t>Non plant bldg –Part‐2</t>
  </si>
  <si>
    <t>Non plant bldg –Part‐3</t>
  </si>
  <si>
    <t>Non plant bldg –Part‐4</t>
  </si>
  <si>
    <t>CHP, AHP &amp; Non Plant bldgs - Structural Works Pkg-1</t>
  </si>
  <si>
    <t>CHP, AHP &amp; Non Plant bldgs - Structural Works Pkg-2</t>
  </si>
  <si>
    <t xml:space="preserve">Main plant structs‐(TG hall U‐2 &amp; CCR, partly mill bunker bldg  &amp; CCR C TO H) &amp; BTG super struct‐ (U-1 &amp; 2) </t>
  </si>
  <si>
    <t>FO system, HFO &amp; HSD tank</t>
  </si>
  <si>
    <t>BCs - 2A, 2B</t>
  </si>
  <si>
    <t>BC 4</t>
  </si>
  <si>
    <t>BC 6A, 6B</t>
  </si>
  <si>
    <t>BC 7A, 7B (Bet JNT5 &amp; 6)</t>
  </si>
  <si>
    <t>BC 9 A, 9B</t>
  </si>
  <si>
    <t>BC 10A, 10B</t>
  </si>
  <si>
    <t>BC 11A, 11B</t>
  </si>
  <si>
    <t>BC 12A, 12B</t>
  </si>
  <si>
    <t>BC 13A, 13B</t>
  </si>
  <si>
    <t>BC 1A, 1B</t>
  </si>
  <si>
    <t>BC 3 A, 3B</t>
  </si>
  <si>
    <t>BC 5</t>
  </si>
  <si>
    <t>BC 7A,7B(JNT 4 to JNT 5)</t>
  </si>
  <si>
    <t>BC 8</t>
  </si>
  <si>
    <t>BC 14A, 14B</t>
  </si>
  <si>
    <t>BC 15A, 15B</t>
  </si>
  <si>
    <t>BC 16A, 16B</t>
  </si>
  <si>
    <t>BC 2 A/B</t>
  </si>
  <si>
    <t>BC 6A/B</t>
  </si>
  <si>
    <t>BC 7A/B (Bet JNT 5 &amp; 6)</t>
  </si>
  <si>
    <t>BC 9 A/B</t>
  </si>
  <si>
    <t>BC 10 A/B</t>
  </si>
  <si>
    <t>BC 11 A/B</t>
  </si>
  <si>
    <t>BC 12 A/B</t>
  </si>
  <si>
    <t>BC 13 A/B</t>
  </si>
  <si>
    <t>BC 1A/B</t>
  </si>
  <si>
    <t>BC 14 A/B</t>
  </si>
  <si>
    <t>BC 15 A/B</t>
  </si>
  <si>
    <t>BC 16 A/B</t>
  </si>
  <si>
    <t>JT – 5</t>
  </si>
  <si>
    <t>JT – 6</t>
  </si>
  <si>
    <t>JT – 7</t>
  </si>
  <si>
    <t>JT – 8</t>
  </si>
  <si>
    <t>JT – 9</t>
  </si>
  <si>
    <t>JT – 10</t>
  </si>
  <si>
    <t>JT – 2</t>
  </si>
  <si>
    <t>JT – 3</t>
  </si>
  <si>
    <t>JT – 4</t>
  </si>
  <si>
    <t>JT – 11</t>
  </si>
  <si>
    <t>JT – 12</t>
  </si>
  <si>
    <t>Bottom ash Overflow Tank</t>
  </si>
  <si>
    <t xml:space="preserve">Dust supp. PH &amp; water tank </t>
  </si>
  <si>
    <t>ERH</t>
  </si>
  <si>
    <t>ESP fdn</t>
  </si>
  <si>
    <t>Str work MPH U1+CCR A to C</t>
  </si>
  <si>
    <t>Main Plant Boiler &amp; ESP fdn (U‐1) PKG. 1</t>
  </si>
  <si>
    <t>Main Plant Boiler &amp; ESP fdn (U‐2) PKG. 2</t>
  </si>
  <si>
    <t>BTG packages –Struct Work‐TG hall U‐1, partly mill &amp; bunker bldg &amp; CCR A TO C  PKG.A</t>
  </si>
  <si>
    <t>Pipe &amp; cable Rack –U 2</t>
  </si>
  <si>
    <t>MPH fdns, TG - U 1&amp; 2 (part)</t>
  </si>
  <si>
    <t>Value completed (Cr)</t>
  </si>
  <si>
    <t>Value Left (Cr)</t>
  </si>
  <si>
    <t>CWduct pipe encas+ stator</t>
  </si>
  <si>
    <t>Cable Rack (resp part)</t>
  </si>
  <si>
    <t>Yard, Retain. Wall for SCR 1</t>
  </si>
  <si>
    <t xml:space="preserve">SCR 1 </t>
  </si>
  <si>
    <t>SCR 2</t>
  </si>
  <si>
    <t>Yard, Retain. Wall for SCR 2</t>
  </si>
  <si>
    <t>Str work MPH U2, CCR CtoH</t>
  </si>
  <si>
    <t>RCC chimney</t>
  </si>
  <si>
    <r>
      <rPr>
        <b/>
        <sz val="12"/>
        <rFont val="Calibri"/>
        <family val="2"/>
        <scheme val="minor"/>
      </rPr>
      <t>Ref.No.</t>
    </r>
  </si>
  <si>
    <r>
      <rPr>
        <b/>
        <sz val="12"/>
        <rFont val="Calibri"/>
        <family val="2"/>
        <scheme val="minor"/>
      </rPr>
      <t>Description</t>
    </r>
  </si>
  <si>
    <r>
      <rPr>
        <b/>
        <sz val="12"/>
        <rFont val="Calibri"/>
        <family val="2"/>
        <scheme val="minor"/>
      </rPr>
      <t>Unit</t>
    </r>
  </si>
  <si>
    <r>
      <rPr>
        <sz val="10"/>
        <rFont val="Calibri"/>
        <family val="2"/>
        <scheme val="minor"/>
      </rPr>
      <t>--</t>
    </r>
  </si>
  <si>
    <r>
      <rPr>
        <sz val="10"/>
        <rFont val="Calibri"/>
        <family val="2"/>
        <scheme val="minor"/>
      </rPr>
      <t>100 EARTH WORK</t>
    </r>
  </si>
  <si>
    <t xml:space="preserve">Earth  work  in  excavation </t>
  </si>
  <si>
    <r>
      <rPr>
        <sz val="10"/>
        <rFont val="Calibri"/>
        <family val="2"/>
        <scheme val="minor"/>
      </rPr>
      <t>a</t>
    </r>
  </si>
  <si>
    <r>
      <rPr>
        <sz val="10"/>
        <rFont val="Calibri"/>
        <family val="2"/>
        <scheme val="minor"/>
      </rPr>
      <t>Depth from ground level but not exceeding  2 m</t>
    </r>
  </si>
  <si>
    <r>
      <rPr>
        <sz val="10"/>
        <rFont val="Calibri"/>
        <family val="2"/>
        <scheme val="minor"/>
      </rPr>
      <t>CUM</t>
    </r>
  </si>
  <si>
    <r>
      <rPr>
        <sz val="10"/>
        <rFont val="Calibri"/>
        <family val="2"/>
        <scheme val="minor"/>
      </rPr>
      <t>b</t>
    </r>
  </si>
  <si>
    <r>
      <rPr>
        <sz val="10"/>
        <rFont val="Calibri"/>
        <family val="2"/>
        <scheme val="minor"/>
      </rPr>
      <t>Depth exceeding  2 m but  not  exceeding 4 m</t>
    </r>
  </si>
  <si>
    <t xml:space="preserve">Back filling </t>
  </si>
  <si>
    <t>carriage of excavated earth/selected materials  for every 1 km or part thereof beyond an initial lead of 500m.</t>
  </si>
  <si>
    <r>
      <rPr>
        <sz val="10"/>
        <rFont val="Calibri"/>
        <family val="2"/>
        <scheme val="minor"/>
      </rPr>
      <t>200 CONCRETE WORKS</t>
    </r>
  </si>
  <si>
    <t xml:space="preserve">PCC- grade M7.5 </t>
  </si>
  <si>
    <t>RCC-Below Ground level</t>
  </si>
  <si>
    <t>M30 Grade</t>
  </si>
  <si>
    <t>RCC-Super structure</t>
  </si>
  <si>
    <r>
      <rPr>
        <sz val="10"/>
        <rFont val="Calibri"/>
        <family val="2"/>
        <scheme val="minor"/>
      </rPr>
      <t>M25 Grade</t>
    </r>
  </si>
  <si>
    <r>
      <rPr>
        <sz val="10"/>
        <rFont val="Calibri"/>
        <family val="2"/>
        <scheme val="minor"/>
      </rPr>
      <t>300 FORM WORKS</t>
    </r>
  </si>
  <si>
    <t xml:space="preserve">Fairface form work - below finished ground floor level  </t>
  </si>
  <si>
    <r>
      <rPr>
        <sz val="10"/>
        <rFont val="Calibri"/>
        <family val="2"/>
        <scheme val="minor"/>
      </rPr>
      <t>SQM</t>
    </r>
  </si>
  <si>
    <t xml:space="preserve">Fairface form work - above finished ground floor level  </t>
  </si>
  <si>
    <r>
      <rPr>
        <sz val="10"/>
        <rFont val="Calibri"/>
        <family val="2"/>
        <scheme val="minor"/>
      </rPr>
      <t>MT</t>
    </r>
  </si>
  <si>
    <r>
      <rPr>
        <sz val="10"/>
        <rFont val="Calibri"/>
        <family val="2"/>
        <scheme val="minor"/>
      </rPr>
      <t>A509</t>
    </r>
  </si>
  <si>
    <t>Bitumen coating</t>
  </si>
  <si>
    <t>Calculation for Composite rate of RCC - Sub structure</t>
  </si>
  <si>
    <r>
      <rPr>
        <b/>
        <sz val="10"/>
        <rFont val="Calibri"/>
        <family val="2"/>
        <scheme val="minor"/>
      </rPr>
      <t>Ref.No.</t>
    </r>
  </si>
  <si>
    <r>
      <rPr>
        <b/>
        <sz val="10"/>
        <rFont val="Calibri"/>
        <family val="2"/>
        <scheme val="minor"/>
      </rPr>
      <t>Description</t>
    </r>
  </si>
  <si>
    <r>
      <rPr>
        <b/>
        <sz val="10"/>
        <rFont val="Calibri"/>
        <family val="2"/>
        <scheme val="minor"/>
      </rPr>
      <t>Unit</t>
    </r>
  </si>
  <si>
    <t>L</t>
  </si>
  <si>
    <t>B</t>
  </si>
  <si>
    <t>D</t>
  </si>
  <si>
    <t>Qty</t>
  </si>
  <si>
    <t>Amount</t>
  </si>
  <si>
    <r>
      <rPr>
        <sz val="10"/>
        <rFont val="Calibri"/>
        <family val="2"/>
        <scheme val="minor"/>
      </rPr>
      <t>400</t>
    </r>
    <r>
      <rPr>
        <sz val="10"/>
        <color theme="1"/>
        <rFont val="Calibri"/>
        <family val="2"/>
        <scheme val="minor"/>
      </rPr>
      <t xml:space="preserve"> REINFORCEMENT</t>
    </r>
  </si>
  <si>
    <t>Calculation for Composite rate of Fabrication &amp; Erection</t>
  </si>
  <si>
    <t>transportation, fabrication, erection, alignment</t>
  </si>
  <si>
    <t>MT</t>
  </si>
  <si>
    <t>Fabrication(60%)</t>
  </si>
  <si>
    <t>Blast cleaning</t>
  </si>
  <si>
    <t>Composite rate for Fabrication (incl. blast cleaning)</t>
  </si>
  <si>
    <t>Erection(40%)</t>
  </si>
  <si>
    <t>SCT 1770 Rate</t>
  </si>
  <si>
    <t>carriage of excavated earth/selected materials  for every 500m or part thereof beyond an initial lead of 500m.</t>
  </si>
  <si>
    <t>SCT 1769 Rate</t>
  </si>
  <si>
    <t>Calculation for Composite rate of RCC - Super structure</t>
  </si>
  <si>
    <t>M25 Grade</t>
  </si>
  <si>
    <r>
      <rPr>
        <sz val="10"/>
        <rFont val="Calibri"/>
        <family val="2"/>
        <scheme val="minor"/>
      </rPr>
      <t>401</t>
    </r>
    <r>
      <rPr>
        <sz val="11"/>
        <color theme="1"/>
        <rFont val="Calibri"/>
        <family val="2"/>
        <scheme val="minor"/>
      </rPr>
      <t xml:space="preserve"> REINFORCEMENT</t>
    </r>
  </si>
  <si>
    <t>average rate per cum of RCC</t>
  </si>
  <si>
    <t>Qty per cum of RCC</t>
  </si>
  <si>
    <t>RC rate</t>
  </si>
  <si>
    <t>Rate for cement per cum of RCC</t>
  </si>
  <si>
    <t>TOTAL(incl cement)</t>
  </si>
  <si>
    <t>TOTAL(excl cement)</t>
  </si>
  <si>
    <t>SCT 1815 Rate</t>
  </si>
  <si>
    <t>A405</t>
  </si>
  <si>
    <t>M/s GAMMON (SCT 1869)</t>
  </si>
  <si>
    <t>M/s GDCL (SCT 1864)</t>
  </si>
  <si>
    <t xml:space="preserve"> M/s VRP (SCT 1718)</t>
  </si>
  <si>
    <t>Ash Dyke</t>
  </si>
  <si>
    <t>Sea Water Intake &amp; Outfall system</t>
  </si>
  <si>
    <t>M/s COMACO (SCT-1765)</t>
  </si>
  <si>
    <t>AGENCY NAME (SCT NO.) 
&amp; PACKAGE</t>
  </si>
  <si>
    <t xml:space="preserve">SL. NO. </t>
  </si>
  <si>
    <t>THROUGH EXISTING AGENCIES</t>
  </si>
  <si>
    <t>INCLUDED IN RESPECTIVE PACKAGES</t>
  </si>
  <si>
    <t>A</t>
  </si>
  <si>
    <t>I</t>
  </si>
  <si>
    <t>Re Submission Pending</t>
  </si>
  <si>
    <t>Purpose</t>
  </si>
  <si>
    <t>Pending for Approval</t>
  </si>
  <si>
    <t>Title</t>
  </si>
  <si>
    <t>Current Rev No</t>
  </si>
  <si>
    <t>Sl. No</t>
  </si>
  <si>
    <t>Drawing/Document No</t>
  </si>
  <si>
    <t>Schedule   </t>
  </si>
  <si>
    <t>Current Approval Cat</t>
  </si>
  <si>
    <t>Re Sub. Required</t>
  </si>
  <si>
    <t>Pending With</t>
  </si>
  <si>
    <t>31-Jan-19</t>
  </si>
  <si>
    <t/>
  </si>
  <si>
    <t>Y</t>
  </si>
  <si>
    <t>First Submission Due</t>
  </si>
  <si>
    <t>N</t>
  </si>
  <si>
    <t>Approved</t>
  </si>
  <si>
    <t>08-Nov-18</t>
  </si>
  <si>
    <t>27-Sep-18</t>
  </si>
  <si>
    <t>20-Dec-18</t>
  </si>
  <si>
    <t>05-Jul-18</t>
  </si>
  <si>
    <t>16-Aug-18</t>
  </si>
  <si>
    <t>PE-DC-435-620-C002</t>
  </si>
  <si>
    <t>CHIMNEY-Design of foundation</t>
  </si>
  <si>
    <t>30-Aug-18</t>
  </si>
  <si>
    <t>PE-DC-435-616-C004</t>
  </si>
  <si>
    <t>BUNKERSBAY - ANALYSIS AND DES. OF COAL SILOS</t>
  </si>
  <si>
    <t>14-Feb-19</t>
  </si>
  <si>
    <t>PE-DC-435-653-C002</t>
  </si>
  <si>
    <t>CW PUMP HOUSE - LOAD CALCULATION</t>
  </si>
  <si>
    <t>07-Feb-19</t>
  </si>
  <si>
    <t>PE-DG-435-611-C045</t>
  </si>
  <si>
    <t>PH BUILDING ARCHITECTURAL PLAN AT (+)17.00M (CCR BUILDING)</t>
  </si>
  <si>
    <t>25-Apr-19</t>
  </si>
  <si>
    <t>PE-DC-435-674-C001</t>
  </si>
  <si>
    <t>DESIGN OF SEWAGE SYSTEM</t>
  </si>
  <si>
    <t>09-Apr-20</t>
  </si>
  <si>
    <t>Submission Not Due</t>
  </si>
  <si>
    <t>PE-DG-435-611-C060</t>
  </si>
  <si>
    <t>PH BLDG.- TOILET DETAILS</t>
  </si>
  <si>
    <t>12-Sep-19</t>
  </si>
  <si>
    <t>PE-DG-435-611-C062</t>
  </si>
  <si>
    <t>PH BLDG- CONTROL ROOM - FALSE CEILING CONNECTION DETAILS</t>
  </si>
  <si>
    <t>PE-DG-435-618-C006</t>
  </si>
  <si>
    <t>F.D. FAN - RC DETAILS OF FOUNDATION</t>
  </si>
  <si>
    <t>03-Jan-19</t>
  </si>
  <si>
    <t>PE-DG-435-648-C009</t>
  </si>
  <si>
    <t>AIR WASHER BLDG. -GA FLOOR PLAN AT EL 8.50M</t>
  </si>
  <si>
    <t>PE-DG-435-648-C007</t>
  </si>
  <si>
    <t>AIR WASHER BLDG- WALL BEAM DETAILS</t>
  </si>
  <si>
    <t>11-Jul-19</t>
  </si>
  <si>
    <t>PE-DG-435-641-C027</t>
  </si>
  <si>
    <t>GATE HOUSE - LAYOUT &amp; RC DETAILS OF PLINTH &amp; LINTEL BEAMS</t>
  </si>
  <si>
    <t>28-Mar-19</t>
  </si>
  <si>
    <t>PE-DG-435-653-C007</t>
  </si>
  <si>
    <t>CW PH - RC DETAIL OF SUMP SH-1</t>
  </si>
  <si>
    <t>21-Feb-19</t>
  </si>
  <si>
    <t>PE-DG-435-648-C008</t>
  </si>
  <si>
    <t>AIR WASHER BLDG- LAYOUT AND RC DETLS. OF SLAB &amp; BEAMS AT EL16.850M</t>
  </si>
  <si>
    <t>PE-DG-435-619-C001</t>
  </si>
  <si>
    <t>ESP CONTROL BLDG.-ARCHITECTURAL PLANS-SH-1</t>
  </si>
  <si>
    <t>16-May-19</t>
  </si>
  <si>
    <t>PE-DG-435-651-C003</t>
  </si>
  <si>
    <t>CW DUCTS - GA OF PIPE ENCASEMENT NEAR PH</t>
  </si>
  <si>
    <t>21-Mar-19</t>
  </si>
  <si>
    <t>PE-DG-435-651-C002</t>
  </si>
  <si>
    <t>CW PIPING-RC DETAILS OF CW PIPING</t>
  </si>
  <si>
    <t>PE-DG-435-645-C006</t>
  </si>
  <si>
    <t>WORK SHOP BLDG ROOF SLAB &amp; BEAM DETAILS</t>
  </si>
  <si>
    <t>26-Sep-19</t>
  </si>
  <si>
    <t>PE-DG-435-651-C004</t>
  </si>
  <si>
    <t>CW DUCTS - RC DETAILS OF PIPE ENCASEMENT NEAR PH</t>
  </si>
  <si>
    <t>PE-DG-435-645-C007</t>
  </si>
  <si>
    <t>WORKSHOP BLDG - GA &amp; RC DETAILS OF FLOOR PLAN AT EL 0.000</t>
  </si>
  <si>
    <t>24-Oct-19</t>
  </si>
  <si>
    <t>PE-DG-435-619-C002</t>
  </si>
  <si>
    <t>ESP CONTROL BLDG.-ARCHITECTURAL PLANS SH-2</t>
  </si>
  <si>
    <t>30-May-19</t>
  </si>
  <si>
    <t>PE-DC-435-612-C030</t>
  </si>
  <si>
    <t>PH BLDG.-DESIGN OF STRUCTURE SUPPORTING STAIRCASE</t>
  </si>
  <si>
    <t>PE-DC-435-612-C031</t>
  </si>
  <si>
    <t>PH BLDG-DESIGN OF CRITICAL PIPE SUPPORTING STR (CD BAY) (UNIT-1 &amp; 2)</t>
  </si>
  <si>
    <t>PE-DG-435-651-C005</t>
  </si>
  <si>
    <t>CW PIPE-LAYOUT OF DETAILS OF PIPE ENCASEMENT,ROAD CROSSINGS &amp; UFM PIT</t>
  </si>
  <si>
    <t>11-Apr-19</t>
  </si>
  <si>
    <t>PE-DG-435-620-C020</t>
  </si>
  <si>
    <t>Chimney Liner Details- Can type A</t>
  </si>
  <si>
    <t>13-Dec-18</t>
  </si>
  <si>
    <t>PE-DC-435-612-C009</t>
  </si>
  <si>
    <t>P.H. BLDG.-DES. OF A ROW CLADDING SUPPORTS AND WALL BEAMS (CCR)</t>
  </si>
  <si>
    <t>13-Sep-18</t>
  </si>
  <si>
    <t>PE-DG-435-617-C008</t>
  </si>
  <si>
    <t>ESP AREA G.A. &amp; R.C. DETAILS OF GRADE SLAB @(-) 0.200M</t>
  </si>
  <si>
    <t>20-Jun-19</t>
  </si>
  <si>
    <t>PE-DC-435-608-C002</t>
  </si>
  <si>
    <t>PERMT STORE - DESIGN OF FOUNDATION</t>
  </si>
  <si>
    <t>19-Jul-18</t>
  </si>
  <si>
    <t>PE-DG-435-620-C021</t>
  </si>
  <si>
    <t>Chimney Liner Details- Can type D</t>
  </si>
  <si>
    <t>PE-DG-435-617-C009</t>
  </si>
  <si>
    <t>CHIMNEY AREA G.A. &amp; R.C. DETAILS OF GRADE SLAB @ (-) 0.200M</t>
  </si>
  <si>
    <t>15-Aug-19</t>
  </si>
  <si>
    <t>PE-DC-435-612-C010</t>
  </si>
  <si>
    <t>P.H. BLDG.-DES. OF B ROW COLUMN, BASE PLATE, BRACINGS &amp; BC BAY TRANS GIRDERS (Unit-1 &amp; 2)</t>
  </si>
  <si>
    <t>PE-DG-435-619-C012</t>
  </si>
  <si>
    <t>ESP CONT ROOM- GA &amp; RC DETAILS OF LIFT MACHINE ROOM</t>
  </si>
  <si>
    <t>04-Jul-19</t>
  </si>
  <si>
    <t>PE-DG-435-641-C011</t>
  </si>
  <si>
    <t>ADMN BLDG. - WINDOWS DETAILS</t>
  </si>
  <si>
    <t>PE-DG-435-613-C007</t>
  </si>
  <si>
    <t>T.G FDN.-DETAILS OF EMBEDMENTS ON DECK</t>
  </si>
  <si>
    <t>04-Oct-18</t>
  </si>
  <si>
    <t>PE-DG-435-608-C002</t>
  </si>
  <si>
    <t>PERMT STORE&amp; OFFICE- SECTIONAL ELEVATION</t>
  </si>
  <si>
    <t>PE-DG-435-647-C006</t>
  </si>
  <si>
    <t>COMP BLDG -GA &amp; RC DETAILS OF PLINTH BEAM</t>
  </si>
  <si>
    <t>14-Nov-19</t>
  </si>
  <si>
    <t>PE-DG-435-608-C003</t>
  </si>
  <si>
    <t>PERMT STORE&amp; OFFICE- FRONT &amp; REAR ELEVATION</t>
  </si>
  <si>
    <t>PE-DG-435-641-C010</t>
  </si>
  <si>
    <t>ADMN BLDG. - SOUTH ELEVATION</t>
  </si>
  <si>
    <t>08-Aug-19</t>
  </si>
  <si>
    <t>PE-DG-435-619-C016</t>
  </si>
  <si>
    <t>ESP CONT ROOM-DTLS OF STAIRCASE</t>
  </si>
  <si>
    <t>23-May-19</t>
  </si>
  <si>
    <t>PE-DG-435-653-C010</t>
  </si>
  <si>
    <t>CW PH - RC DETAIL AT MEZANINE FLOOR</t>
  </si>
  <si>
    <t>27-Jun-19</t>
  </si>
  <si>
    <t>PE-DG-435-612-C007</t>
  </si>
  <si>
    <t>PH BUILDING GA AND DETAILS OF GANTRY GIRDERS (2-SHEETS)</t>
  </si>
  <si>
    <t>PE-DG-435-647-C001</t>
  </si>
  <si>
    <t>COMP BLDG - ARCHITECTURAL PLANS</t>
  </si>
  <si>
    <t>PE-DG-435-648-C006</t>
  </si>
  <si>
    <t>AIR WASHER BLDG- FRAMING PLAN AT EL 8.460M</t>
  </si>
  <si>
    <t>PE-DG-435-602-C001</t>
  </si>
  <si>
    <t>GEOTECHNICAL INVESTIGATION DETAILS</t>
  </si>
  <si>
    <t>15-Feb-18</t>
  </si>
  <si>
    <t>PE-DG-435-608-C001</t>
  </si>
  <si>
    <t>PERMT STORE &amp; OFFICE - GROUND FLOOR PLAN</t>
  </si>
  <si>
    <t>PE-DG-435-613-C008</t>
  </si>
  <si>
    <t>T.G DECK-REINFORCEMENT DETAILS OF CROSS-BEAM-1(SHEETS 1 &amp; 2)</t>
  </si>
  <si>
    <t>PE-DG-435-614-C002</t>
  </si>
  <si>
    <t>RC OF MDBFP DECK</t>
  </si>
  <si>
    <t>PE-DG-435-675-C001</t>
  </si>
  <si>
    <t>PIPE RACK PR-1 - FOUNDATION LAYOUT &amp; DETAILS</t>
  </si>
  <si>
    <t>19-Sep-19</t>
  </si>
  <si>
    <t>PE-DG-435-612-C008</t>
  </si>
  <si>
    <t>PH BLDG. -PURLIN DETAILS  (UNIT#1 &amp; UNIT#2) (2-SHEETS)</t>
  </si>
  <si>
    <t>02-Aug-18</t>
  </si>
  <si>
    <t>PE-DG-435-620-C002</t>
  </si>
  <si>
    <t>G.A. of foundation &amp; detail of starter bars</t>
  </si>
  <si>
    <t>PE-DG-435-620-C003</t>
  </si>
  <si>
    <t>Reinforcement details of foundation</t>
  </si>
  <si>
    <t>20-Sep-18</t>
  </si>
  <si>
    <t>PE-DG-435-639-C007</t>
  </si>
  <si>
    <t>CPU REGENERATION BLDG- GA &amp; RC DETAILS OF TIE BEAM</t>
  </si>
  <si>
    <t>27-Feb-20</t>
  </si>
  <si>
    <t>PE-DG-435-650-C003</t>
  </si>
  <si>
    <t>FIRE STATION -FOUNDATION &amp; COLUMN DETAILS</t>
  </si>
  <si>
    <t>05-Dec-19</t>
  </si>
  <si>
    <t>PE-DG-435-674-C003</t>
  </si>
  <si>
    <t>SEPTIC TANK,UPFLOW FILTER AND CHLORINATION CHAMBER(UP TO 25 USERS) - GA &amp; MASONARY DETAILS</t>
  </si>
  <si>
    <t>PE-DC-435-635-C001</t>
  </si>
  <si>
    <t>DM Tank-Design of Foundation</t>
  </si>
  <si>
    <t>PE-DG-435-634-C010</t>
  </si>
  <si>
    <t>FO dyke area-ga &amp; rc details of fencing</t>
  </si>
  <si>
    <t>PE-DC-435-638-C004</t>
  </si>
  <si>
    <t>COND TRF PH -DESIGN OF SUPERSTRUCTURE</t>
  </si>
  <si>
    <t>31-Oct-19</t>
  </si>
  <si>
    <t>PE-DC-435-639-C001</t>
  </si>
  <si>
    <t>CPU REGENERATION BLDG-LOAD CALCULATIONS</t>
  </si>
  <si>
    <t>16-Jan-20</t>
  </si>
  <si>
    <t>PE-DG-435-674-C004</t>
  </si>
  <si>
    <t>SEPTIC TANK,UPFLOW FILTER AND CHLORINATION CHAMBER(UP TO 25 USERS) - REINFORCEMENT DETAILS</t>
  </si>
  <si>
    <t>23-Apr-20</t>
  </si>
  <si>
    <t>PE-DG-435-653-C008</t>
  </si>
  <si>
    <t>CW PH - RC DETAILS OF SUMP SH-2</t>
  </si>
  <si>
    <t>07-Mar-19</t>
  </si>
  <si>
    <t>PE-DG-435-641-C005</t>
  </si>
  <si>
    <t>ADMN BLDG WEST SIDE ELEVATION</t>
  </si>
  <si>
    <t>PE-DG-435-611-C020</t>
  </si>
  <si>
    <t>PH BLDG.(BCDEFG BAY-CR)- GA &amp; R.C. DTLS OF FLOOR AT EL 17M</t>
  </si>
  <si>
    <t>17-Oct-19</t>
  </si>
  <si>
    <t>PE-DG-435-634-C020</t>
  </si>
  <si>
    <t>F.O. PR PH ROOF SLAB AND BEAM LAYOUT&amp; R.C. DTLS</t>
  </si>
  <si>
    <t>PE-DG-435-640-C003</t>
  </si>
  <si>
    <t>SERVICE BLDG-ARCH GA AT SECONDLEVEL</t>
  </si>
  <si>
    <t>PE-DG-435-641-C006</t>
  </si>
  <si>
    <t>ADMN BLDG SECTION 1-1</t>
  </si>
  <si>
    <t>18-Jul-19</t>
  </si>
  <si>
    <t>PE-DG-435-611-C063</t>
  </si>
  <si>
    <t>PH BLDG- MISCELLENOUS ARCHITECTURAL DETAILS</t>
  </si>
  <si>
    <t>01-Aug-19</t>
  </si>
  <si>
    <t>PE-DG-435-612-C014</t>
  </si>
  <si>
    <t>PH BLDG- CLADDING FRAMING OF GABLE END  (UNIT#1 &amp; UNIT#2) (2-SHEETS)</t>
  </si>
  <si>
    <t>PE-DC-435-675-C001</t>
  </si>
  <si>
    <t>PIPE RACK PR1 - DESIGN OF FOUNDATION</t>
  </si>
  <si>
    <t>PE-DG-435-612-C025</t>
  </si>
  <si>
    <t>PH BLDG.(AB BAY-TG) - FRAMING PLAN AT EL +17.0M FFL (UNIT#1 &amp; UNIT#2) (2-SHEETS)</t>
  </si>
  <si>
    <t>29-Nov-18</t>
  </si>
  <si>
    <t>PE-DG-435-653-C020</t>
  </si>
  <si>
    <t>ELEC ANN - GA &amp; RC DETAILS OF FOUNDATION, COLUMN &amp; PLINTH BEAMS</t>
  </si>
  <si>
    <t>22-Aug-19</t>
  </si>
  <si>
    <t>PE-DG-435-610-C009</t>
  </si>
  <si>
    <t>CANTEEN BLDG WITH DORMITORY (NEAR ADMIN) - LAYOUT &amp; RC DETAILS OF GRADE &amp; PLINTH BEAMS</t>
  </si>
  <si>
    <t>PE-DG-435-603-C002</t>
  </si>
  <si>
    <t>PLANT ROADS LAYOUT</t>
  </si>
  <si>
    <t>PE-DG-435-674-C002</t>
  </si>
  <si>
    <t>SEPTIC TANK,UPFLOW FILTER AND CHLORINATION CHAMBER(UP TO 100 USERS) - REINFORCEMENT DETAILS</t>
  </si>
  <si>
    <t>02-Apr-20</t>
  </si>
  <si>
    <t>PE-DG-435-675-C007</t>
  </si>
  <si>
    <t>PIPE RACK PR-4 - FOUNDATION LAYOUT &amp; DETAILS</t>
  </si>
  <si>
    <t>PE-DG-435-612-C026</t>
  </si>
  <si>
    <t>PH BLDG.(AB BAY) - FRAMING PLAN AT EL+ 17.0M FFL (CCR BUIILDING)</t>
  </si>
  <si>
    <t>27-Dec-18</t>
  </si>
  <si>
    <t>PE-DC-435-606-C001</t>
  </si>
  <si>
    <t>BOUNDARY WALL - DESIGN</t>
  </si>
  <si>
    <t>07-Jun-18</t>
  </si>
  <si>
    <t>PE-DG-435-653-C024</t>
  </si>
  <si>
    <t>ELEC ANN - GA &amp; RC DETAILS OF GROUND FLOOR</t>
  </si>
  <si>
    <t>PE-DG-435-653-C023</t>
  </si>
  <si>
    <t>ELEC ANN - GA &amp; RC DETAILS OF ROOF</t>
  </si>
  <si>
    <t>PE-DC-435-606-C002</t>
  </si>
  <si>
    <t>WATCH TOWER : DESIGN</t>
  </si>
  <si>
    <t>PE-DG-435-600-C002</t>
  </si>
  <si>
    <t>GENERAL NOTES FOR STRUCTURAL STEEL WORKS.</t>
  </si>
  <si>
    <t>PE-DG-435-603-C003</t>
  </si>
  <si>
    <t>PLANT ROADS CROSS SECTION AND DETAILS</t>
  </si>
  <si>
    <t>PE-DG-435-653-C025</t>
  </si>
  <si>
    <t>ELEC ANN - GA &amp; RC DETAILS OF STAIRCASE</t>
  </si>
  <si>
    <t>19-Mar-20</t>
  </si>
  <si>
    <t>PE-DC-435-610-C001</t>
  </si>
  <si>
    <t>CANTEEN BLDG (NEAR FIRE STATION)- LOAD CALCULATION ,DESIGN OF COL-FDN,PLINTH BEAMS</t>
  </si>
  <si>
    <t>PE-DG-435-611-C010</t>
  </si>
  <si>
    <t>PH BLDG.(AB BAY-TG)- GA &amp; R.C. DTLS OF FLOOR AT EL +8.5M (UNIT#1 &amp; UNIT#2) (2-SHEETS)</t>
  </si>
  <si>
    <t>PE-DG-435-641-C007</t>
  </si>
  <si>
    <t>ADMN BLDG. - EAST ELEVATION</t>
  </si>
  <si>
    <t>25-Jul-19</t>
  </si>
  <si>
    <t>PE-DG-435-640-C022</t>
  </si>
  <si>
    <t>SERVICE BLDG - GA &amp; RC DETAILS OF BEAMS &amp; SLAB AT SECOND FLOOR LEVEL-SH1</t>
  </si>
  <si>
    <t>PE-DC-435-612-C028</t>
  </si>
  <si>
    <t>PH BLDG.-DESIGN OF BC/CD/DE BAY SECONDARY BEAMS @24.0M , 25.5M  (UNIT-1 &amp; 2)</t>
  </si>
  <si>
    <t>PE-DC-435-675-C003</t>
  </si>
  <si>
    <t>PIPE RACK PR2 - DESIGN OF FOUNDATION</t>
  </si>
  <si>
    <t>03-Oct-19</t>
  </si>
  <si>
    <t>PE-DC-435-675-C004</t>
  </si>
  <si>
    <t>PIPE RACK PR2 - DESIGN OF SUPERSTRUCTURE</t>
  </si>
  <si>
    <t>PE-DG-435-620-C028</t>
  </si>
  <si>
    <t>Chimney paintings</t>
  </si>
  <si>
    <t>14-Mar-19</t>
  </si>
  <si>
    <t>PE-DG-435-653-C009</t>
  </si>
  <si>
    <t>CW PH - GA DETAIL AT MEZANINE FLOOR</t>
  </si>
  <si>
    <t>06-Jun-19</t>
  </si>
  <si>
    <t>PE-DG-435-620-C017</t>
  </si>
  <si>
    <t>Chimney Liner Details- Can type SS1 &amp; SS2</t>
  </si>
  <si>
    <t>PE-DG-435-611-C047</t>
  </si>
  <si>
    <t>PH BLDG. -GA &amp; R.C. DTLS OF FLOOR AT EL + 0.0M (CCR BUILDING) (SHEET 6 OF 7)</t>
  </si>
  <si>
    <t>PE-DG-435-650-C004</t>
  </si>
  <si>
    <t>FIRE STATION -PLINTH BEAM LAYOUT &amp; DEATAILS</t>
  </si>
  <si>
    <t>19-Dec-19</t>
  </si>
  <si>
    <t>PE-DG-435-611-C050</t>
  </si>
  <si>
    <t>PH BLDG.(CDEFG BAY-CR) - ARCH PLAN AT EL + 27.0M</t>
  </si>
  <si>
    <t>PE-DG-435-639-C008</t>
  </si>
  <si>
    <t>CPU REGENERATION BLDG- ROOF SLAB &amp; BEAM LAYOUT &amp; RC DETAILS</t>
  </si>
  <si>
    <t>05-Mar-20</t>
  </si>
  <si>
    <t>PE-DG-435-612-C038</t>
  </si>
  <si>
    <t>PH BLDG. - (BC-BAY) FRAMING PLAN AT EL+37.50M FFL (UNIT#1 &amp; UNIT#2)</t>
  </si>
  <si>
    <t>PE-DG-435-612-C039</t>
  </si>
  <si>
    <t>PH BLDG. -VENTILLATION AND BUS DUCT SUPPORTING STRUCTURE ALONG AXIS-A</t>
  </si>
  <si>
    <t>10-Oct-19</t>
  </si>
  <si>
    <t>PE-DG-435-611-C017</t>
  </si>
  <si>
    <t>PH BLDG.(BCDEFGH BAY-CR)- GA &amp; R.C. DTLS OF FLOOR AT EL +8.5M</t>
  </si>
  <si>
    <t>PE-DG-435-620-C023</t>
  </si>
  <si>
    <t>Chimney Liner Details- Can type G</t>
  </si>
  <si>
    <t>PE-DG-435-620-C024</t>
  </si>
  <si>
    <t>Chimney Liner Details- Can type B</t>
  </si>
  <si>
    <t>PE-DG-435-611-C051</t>
  </si>
  <si>
    <t>PH BLDG.(BCDEFG BAY-CR) - ARCH PLAN AT EL + 32.50M</t>
  </si>
  <si>
    <t>PE-DG-435-648-C003</t>
  </si>
  <si>
    <t>AIR WASHER BLDG - GA AND RC DETAILS OF FOUNDATION &amp; PEDESTAL</t>
  </si>
  <si>
    <t>PE-DG-435-645-C004</t>
  </si>
  <si>
    <t>WORK SHOP BLDG. -PLINTH BEAM DETAILS</t>
  </si>
  <si>
    <t>05-Sep-19</t>
  </si>
  <si>
    <t>PE-DG-435-612-C001</t>
  </si>
  <si>
    <t>PH BLDG. - STRUCTURAL FRAMING ALONG A ROW</t>
  </si>
  <si>
    <t>PE-DG-435-612-C002</t>
  </si>
  <si>
    <t>PH BLDG. - STRUCTURAL FRAMING ALONG B ROW</t>
  </si>
  <si>
    <t>PE-DG-435-611-C018</t>
  </si>
  <si>
    <t>PH BLDG.(CDEFGH BAY-CR)- GA &amp; R.C. DTLS OF FLOOR AT EL 13.5M</t>
  </si>
  <si>
    <t>PE-DG-435-622-C004</t>
  </si>
  <si>
    <t>TRANSFORMER YARD - LAYOUT DETAILS SH-1 &amp; RAIL TRACK DETAILS</t>
  </si>
  <si>
    <t>PE-DG-435-613-C011</t>
  </si>
  <si>
    <t>T.G DECK-REINFORCEMENT DETAILS OF CROSS-BEAM-4(SHEETS 1 &amp; 2)</t>
  </si>
  <si>
    <t>11-Oct-18</t>
  </si>
  <si>
    <t>PE-DC-435-608-C001</t>
  </si>
  <si>
    <t>PERMT STORE - LOAD CALCULATION</t>
  </si>
  <si>
    <t>PE-DG-435-675-C002</t>
  </si>
  <si>
    <t>PIPE RACK PR-1 - STRUCTURAL STEEL DETAILS</t>
  </si>
  <si>
    <t>29-Aug-19</t>
  </si>
  <si>
    <t>PE-DG-435-640-C007</t>
  </si>
  <si>
    <t>SERVICE BLDG WEST SIDE ELEVATION</t>
  </si>
  <si>
    <t>PE-DG-435-620-C010</t>
  </si>
  <si>
    <t>Details of Liner restraint</t>
  </si>
  <si>
    <t>22-Nov-18</t>
  </si>
  <si>
    <t>PE-DG-435-641-C023</t>
  </si>
  <si>
    <t>ADMN BLDG. -GA &amp; RC DETAILS OF LIFT PIT</t>
  </si>
  <si>
    <t>06-Aug-20</t>
  </si>
  <si>
    <t>PE-DC-435-653-C003</t>
  </si>
  <si>
    <t>CW PUMP HOUSE - DESIGN OF FOUNDATIONS</t>
  </si>
  <si>
    <t>PE-DG-435-616-C006</t>
  </si>
  <si>
    <t>BUNKER`S BAY - R.C.C. DTLS OF ROOF.</t>
  </si>
  <si>
    <t>PE-DG-435-653-C021</t>
  </si>
  <si>
    <t>ELEC ANN - GA &amp; RC DETAILS OF LINTEL BEAMS</t>
  </si>
  <si>
    <t>PE-DG-435-622-C015</t>
  </si>
  <si>
    <t>TRANSFORMER YARD - FENCING DTLS</t>
  </si>
  <si>
    <t>PE-DG-435-612-C023</t>
  </si>
  <si>
    <t>PH BLDG. -(AB BAY) FRAMING PLAN AT EL 8.5M FFL (CCR BUILDING)</t>
  </si>
  <si>
    <t>PE-DG-435-675-C009</t>
  </si>
  <si>
    <t>PIPE RACK PR-5 - FOUNDATION LAYOUT &amp; DETAILS</t>
  </si>
  <si>
    <t>PE-DG-435-610-C002</t>
  </si>
  <si>
    <t>CANTEEN BLDG - ARCHITECTURAL ELEVATIONS</t>
  </si>
  <si>
    <t>28-Nov-19</t>
  </si>
  <si>
    <t>PE-DC-435-620-C001</t>
  </si>
  <si>
    <t>CHIMNEY-Shell analysis</t>
  </si>
  <si>
    <t>PE-DG-435-644-C002</t>
  </si>
  <si>
    <t>ARCHITECTURAL ELEVATION</t>
  </si>
  <si>
    <t>PE-DG-435-612-C005</t>
  </si>
  <si>
    <t>PH BLDG. - STRUCTURAL FRAMING ALONG D` TO H` ROW  (CCR BUILDING)</t>
  </si>
  <si>
    <t>25-Oct-18</t>
  </si>
  <si>
    <t>PE-DG-435-612-C024</t>
  </si>
  <si>
    <t>PH BLDG.(AB BAY-TG) FRAMING PLAN AT EL +12M FFL (CCR BUILDING)</t>
  </si>
  <si>
    <t>PE-DG-435-611-C037</t>
  </si>
  <si>
    <t>PH BUILDING ARCHITECTURAL PLAN AT EL.(±)0.00M(FFL) (UNIT#2) (SHEET 3 OF 3)</t>
  </si>
  <si>
    <t>PE-DG-435-608-C006</t>
  </si>
  <si>
    <t>PERMT STORE - SUPER STRUCTURE</t>
  </si>
  <si>
    <t>PE-DG-435-675-C006</t>
  </si>
  <si>
    <t>PIPE RACK PR-3 - STRUCTURAL STEEL DETAILS</t>
  </si>
  <si>
    <t>PE-DG-435-640-C024</t>
  </si>
  <si>
    <t>SERVICE BLDG - GA &amp; RC DETAILS OF BEAMS &amp; SLAB AT THIRD FLOOR LEVEL-SH1</t>
  </si>
  <si>
    <t>PE-DC-435-612-C012</t>
  </si>
  <si>
    <t>P.H. BLDG.-DES. OF C ROW COLUMN, BASE PLATE, BRACINGS  (Unit-1 &amp; 2)</t>
  </si>
  <si>
    <t>PE-DG-435-611-C038</t>
  </si>
  <si>
    <t>PH BLDG. -GA &amp; R.C. DTLS OF FLOOR AT EL + 0.0M (SHEET 5 OF 7)</t>
  </si>
  <si>
    <t>PE-DC-435-612-C032</t>
  </si>
  <si>
    <t>PH BLDG.-DESIGN OF GABLE END CLADDING SUPPORTS (UNIT-1 &amp; 2)</t>
  </si>
  <si>
    <t>PE-DG-435-612-C020</t>
  </si>
  <si>
    <t>PH BLDG. -OIL CANAL FRAMING PLAN.</t>
  </si>
  <si>
    <t>PE-DG-435-612-C041</t>
  </si>
  <si>
    <t>PH BLDG. -MISC. DETAILS</t>
  </si>
  <si>
    <t>17-Jan-19</t>
  </si>
  <si>
    <t>PE-DC-435-642-C001</t>
  </si>
  <si>
    <t>D.G. SET BLDG. - LOAD CALCULATION</t>
  </si>
  <si>
    <t>PE-DG-435-620-C011</t>
  </si>
  <si>
    <t>Details of Gas Sampling Ports</t>
  </si>
  <si>
    <t>PE-DC-435-642-C002</t>
  </si>
  <si>
    <t>D.G. SET BLDG. - DESIGN OF FOUNDATIONS</t>
  </si>
  <si>
    <t>PE-DG-435-641-C025</t>
  </si>
  <si>
    <t>GATE HOUSE - ARCHITECTURAL ELEVATIONS &amp; SECTIONS</t>
  </si>
  <si>
    <t>15-Nov-18</t>
  </si>
  <si>
    <t>PE-DG-435-644-C003</t>
  </si>
  <si>
    <t>FOUNDATION &amp; PLINTH BEAM</t>
  </si>
  <si>
    <t>PE-DC-435-620-C005</t>
  </si>
  <si>
    <t>CHIMNEY-Roof Paltform-Framing Design</t>
  </si>
  <si>
    <t>24-Jan-19</t>
  </si>
  <si>
    <t>PE-DC-435-620-C007</t>
  </si>
  <si>
    <t>CHIMNEY -Design of STAIRCASE</t>
  </si>
  <si>
    <t>PE-DG-435-634-C002</t>
  </si>
  <si>
    <t>GA &amp; RC DETAILS OF DYKE</t>
  </si>
  <si>
    <t>PE-DC-435-617-C003</t>
  </si>
  <si>
    <t>ID SYSTEM FOUNDATIONS(DESIGN OF ID SYS FDN BETWEEN BOILER &amp; ESP )</t>
  </si>
  <si>
    <t>PE-DG-435-608-C004</t>
  </si>
  <si>
    <t>PERMT STORE - GA &amp; RC OF FOUNDATION &amp; COLUMN</t>
  </si>
  <si>
    <t>PE-DC-435-613-C002</t>
  </si>
  <si>
    <t>DYNAMIC ANALYSIS-TG FOUNDATION</t>
  </si>
  <si>
    <t>PE-DG-435-611-C032</t>
  </si>
  <si>
    <t>PH BLDG.- FRONT ELEVATION (UNIT#1 &amp; UNIT#2)</t>
  </si>
  <si>
    <t>PE-DG-435-612-C035</t>
  </si>
  <si>
    <t>PH BLDG. - (C TO G`-BAY) FRAMING PLAN AT EL+27.0M FFL (CCR BUILDING)</t>
  </si>
  <si>
    <t>PE-DC-435-640-C002</t>
  </si>
  <si>
    <t>SERVICE BLDG-DESIGN OF FOUNDATIONS</t>
  </si>
  <si>
    <t>01-Nov-18</t>
  </si>
  <si>
    <t>PE-DG-435-610-C010</t>
  </si>
  <si>
    <t>CANTEEN BLDG(NEAR FIRE STATION) - RC DETAILS OF ROOF SLAB BEAMS &amp; SLAB AT EL 3.2M,4.500M,8.7M LVL</t>
  </si>
  <si>
    <t>PE-DG-435-601-C001</t>
  </si>
  <si>
    <t>TOPOGRAPHICAL SURVEY OF PLANT AREA</t>
  </si>
  <si>
    <t>PE-DG-435-613-C014</t>
  </si>
  <si>
    <t>T.G DECK-REINFORCEMENT DETAILS OF LONGITUDINAL BEAM-7(SHEETS 1 TO 6)</t>
  </si>
  <si>
    <t>18-Oct-18</t>
  </si>
  <si>
    <t>PE-DC-435-613-C003</t>
  </si>
  <si>
    <t>STATIC ANALYSIS-TG DECK</t>
  </si>
  <si>
    <t>PE-DG-435-645-C003</t>
  </si>
  <si>
    <t>WORK SHOPBLDG. - G.A. AND R.C. DTLS OF COLUMN</t>
  </si>
  <si>
    <t>PE-DG-435-611-C061</t>
  </si>
  <si>
    <t>CONTROL TOWER - CONTROL ROOM ARCH DETAILS</t>
  </si>
  <si>
    <t>PE-DG-435-611-C019</t>
  </si>
  <si>
    <t>PH BLDG.(BC BAY-TG)- GA &amp; R.C. DTLS OF FLOOR AT EL 17.0M (UNIT#1 &amp; UNIT#2) (2-SHEETS)</t>
  </si>
  <si>
    <t>PE-DG-435-651-C001</t>
  </si>
  <si>
    <t>GA &amp; RC DETAILS OF STATOR LIFTING GANTRY CRANE FDN</t>
  </si>
  <si>
    <t>PE-DG-435-638-C002</t>
  </si>
  <si>
    <t>COND TRANSFER PH- FOUNDATION &amp; COL DETAILS</t>
  </si>
  <si>
    <t>PE-DG-435-634-C014</t>
  </si>
  <si>
    <t>F.O. PR PH -ARCHITECTURAL ELEVATIONS</t>
  </si>
  <si>
    <t>PE-DG-435-620-C012</t>
  </si>
  <si>
    <t>Details of manholes in flues</t>
  </si>
  <si>
    <t>PE-DG-435-620-C013</t>
  </si>
  <si>
    <t>Details of grade slab</t>
  </si>
  <si>
    <t>28-Feb-19</t>
  </si>
  <si>
    <t>PE-DG-435-610-C008</t>
  </si>
  <si>
    <t>CANTEEN BLDG WITH DORMITORY (NEAR ADMIN) - LAYOUT &amp; RC DETAILS OF COL,FOUNDATIONS</t>
  </si>
  <si>
    <t>PE-DG-435-620-C018</t>
  </si>
  <si>
    <t>Details of steel staircase</t>
  </si>
  <si>
    <t>PE-DG-435-620-C014</t>
  </si>
  <si>
    <t>G.A. &amp; R.C.C. details of roof slab</t>
  </si>
  <si>
    <t>PE-DG-435-638-C003</t>
  </si>
  <si>
    <t>COND STORAGE TANK-GA &amp; RC DETAILS OF FOUNDATION</t>
  </si>
  <si>
    <t>PE-DG-435-612-C004</t>
  </si>
  <si>
    <t>PH BLDG. - STRUCTURAL FRAMING ALONG D &amp; E`A ROW</t>
  </si>
  <si>
    <t>PE-DG-435-618-C002</t>
  </si>
  <si>
    <t>I.D. FAN - R.C. DETAILS OF FOUNDATION</t>
  </si>
  <si>
    <t>PE-DG-435-675-C010</t>
  </si>
  <si>
    <t>PIPE RACK PR-5 - STRUCTURAL STEEL DETAILS</t>
  </si>
  <si>
    <t>PE-DG-435-619-C014</t>
  </si>
  <si>
    <t>ESP CONT ROOM- GA &amp; RC DTLS OF GROUND FLOOR</t>
  </si>
  <si>
    <t>PE-DG-435-635-C006</t>
  </si>
  <si>
    <t>DM MAKEUP PUMP HOUSE - ARCH. PLANS, SECTIONSAND ELEVATIONS</t>
  </si>
  <si>
    <t>PE-DG-435-653-C019</t>
  </si>
  <si>
    <t>FEED POOL - RC DETAIL</t>
  </si>
  <si>
    <t>PE-DC-435-616-C007</t>
  </si>
  <si>
    <t>MILL &amp; BUNKER BAY-DESIGN OF TRIPPER ROOF</t>
  </si>
  <si>
    <t>PE-DG-435-611-C015</t>
  </si>
  <si>
    <t>PH BLDG.(BC BAY-TG)-GA &amp; RCC DETAILS AT EL. +5.10 M</t>
  </si>
  <si>
    <t>PE-DC-435-616-C005</t>
  </si>
  <si>
    <t>MILL &amp; BUNKER BAY-DESIGN OF FEEDER FLOOR</t>
  </si>
  <si>
    <t>PE-DG-435-644-C005</t>
  </si>
  <si>
    <t>GROUND DETAILS</t>
  </si>
  <si>
    <t>26-Mar-20</t>
  </si>
  <si>
    <t>PE-DC-435-612-C013</t>
  </si>
  <si>
    <t>P.H. BLDG.-DES. OF C ROW  WALL BEAMS</t>
  </si>
  <si>
    <t>PE-DC-435-616-C006</t>
  </si>
  <si>
    <t>MILL &amp; BUNKER BAY-DESIGN OF TRIPPER FLOOR</t>
  </si>
  <si>
    <t>09-May-19</t>
  </si>
  <si>
    <t>PE-DG-435-612-C036</t>
  </si>
  <si>
    <t>PH BLDG. - (B TO G`-BAY) FRAMING PLAN AT EL+32.50M FFL (CCR BUILDING)</t>
  </si>
  <si>
    <t>PE-DG-435-641-C024</t>
  </si>
  <si>
    <t>GATE HOUSE - ARCHITECTURAL PLANS</t>
  </si>
  <si>
    <t>PE-DC-435-640-C003</t>
  </si>
  <si>
    <t>SERVICE BLDG-DESIGN OF SUPERSTRUCTURE</t>
  </si>
  <si>
    <t>PE-DG-435-614-C005</t>
  </si>
  <si>
    <t>RC OF TDBFP DECK (PART 1 OF 6)</t>
  </si>
  <si>
    <t>04-Apr-19</t>
  </si>
  <si>
    <t>PE-DC-435-642-C003</t>
  </si>
  <si>
    <t>D.G. SET BLDG. - DESIGN OFSUPERSTRUCTURE</t>
  </si>
  <si>
    <t>PE-DC-435-620-C004</t>
  </si>
  <si>
    <t>CHIMNEY-Internal Platform Framing Design</t>
  </si>
  <si>
    <t>PE-DG-435-644-C004</t>
  </si>
  <si>
    <t>TIE BEAMS &amp; ROOF</t>
  </si>
  <si>
    <t>PE-DC-435-644-C001</t>
  </si>
  <si>
    <t>HYD. GEN.PLANT - LOAD CALCULATION</t>
  </si>
  <si>
    <t>PE-DG-435-641-C008</t>
  </si>
  <si>
    <t>ADMN BLDG. SECTION 2-2</t>
  </si>
  <si>
    <t>PE-DG-435-611-C009</t>
  </si>
  <si>
    <t>PH BLDG.(AB BAY)- GA &amp; R.C. DTLS OF FL @EL +3.5M</t>
  </si>
  <si>
    <t>PE-DG-435-610-C001</t>
  </si>
  <si>
    <t>CANTEEN BLDG - ARCHITECTURAL PLAN AT EL 4.5 &amp; SECTION</t>
  </si>
  <si>
    <t>PE-DC-435-622-C001</t>
  </si>
  <si>
    <t>GT-DESIGN OF FOUNDATION &amp; FIRE BARRIER WALL</t>
  </si>
  <si>
    <t>PE-DG-435-615-C002</t>
  </si>
  <si>
    <t>BOWL MILLS - FOUNDATION RC DETAILS</t>
  </si>
  <si>
    <t>PE-DG-435-612-C018</t>
  </si>
  <si>
    <t>PH BLDG.-AB BAY-DETAILS OF STAIRCASE MKD. SC-04</t>
  </si>
  <si>
    <t>PE-DG-435-641-C022</t>
  </si>
  <si>
    <t>ADMN BLDG. -DETAILS OF STAIRCASE</t>
  </si>
  <si>
    <t>02-Jul-20</t>
  </si>
  <si>
    <t>PE-DC-435-640-C004</t>
  </si>
  <si>
    <t>SERVICE BLDG(INTER-CONNECTING GALLERY TO POWER HOUSE)-ANALYSIS &amp; DESIGN OF GALLERY</t>
  </si>
  <si>
    <t>PE-DG-435-638-C004</t>
  </si>
  <si>
    <t>COND TRANSFER PH- PLINTH, LINTEL &amp; ROOF LAYOUT &amp; DETAILS</t>
  </si>
  <si>
    <t>PE-DG-435-622-C005</t>
  </si>
  <si>
    <t>TRANSFORMER YARD - LAYOUT DETAILS SH-2 &amp; RAIL TRACK DETAILS</t>
  </si>
  <si>
    <t>PE-DG-435-616-C010</t>
  </si>
  <si>
    <t>BUNKER BAY - FRAMING PLAN OF FEEDER FLOOR</t>
  </si>
  <si>
    <t>PE-DG-435-619-C009</t>
  </si>
  <si>
    <t>ESP CONT ROOM- GA &amp; RC DTLS OF TIE/LNTEL BEAMS</t>
  </si>
  <si>
    <t>PE-DC-435-620-C006</t>
  </si>
  <si>
    <t>CHIMNEY -Liner Design</t>
  </si>
  <si>
    <t>PE-DG-435-619-C010</t>
  </si>
  <si>
    <t>ESP CONT ROOM- GA &amp; RC DTLS OF FL @ ROOF LEVEL</t>
  </si>
  <si>
    <t>PE-DG-435-674-C001</t>
  </si>
  <si>
    <t>SEPTIC TANK,UPFLOW FILTER AND CHLORINATION CHAMBER(100 USERS) - GA &amp; MASONARY DETAILS</t>
  </si>
  <si>
    <t>PE-DG-435-640-C004</t>
  </si>
  <si>
    <t>SERVICE BLDG-ARCH GA AT SECOND &amp; THIRD FLOOR LEVEL</t>
  </si>
  <si>
    <t>06-Sep-18</t>
  </si>
  <si>
    <t>PE-DC-435-641-C001</t>
  </si>
  <si>
    <t>Admin Building – Load Calculation, Analysis and Design of Foundation</t>
  </si>
  <si>
    <t>PE-DC-435-650-C001</t>
  </si>
  <si>
    <t>FIRE STATION -LOAD CALCULATION</t>
  </si>
  <si>
    <t>PE-DG-435-622-C012</t>
  </si>
  <si>
    <t>TRANSFORMER YARD - 220KV STATION TFR-CONCRETE OUTLINE DETAILS</t>
  </si>
  <si>
    <t>PE-DG-435-613-C001</t>
  </si>
  <si>
    <t>T.G. FDN -GA OF SUB-STRUCTURE RAFT</t>
  </si>
  <si>
    <t>PE-DG-435-612-C028</t>
  </si>
  <si>
    <t>PH BLDG. - (BC-BAY-TG) FRAMING PLAN 8.5M FFL  (UNIT#1 &amp; UNIT#2) (2-SHEETS)</t>
  </si>
  <si>
    <t>PE-DC-435-612-C033</t>
  </si>
  <si>
    <t>PH BLDG - DESIGN OF VENTILATION DUCT ALONG AXIS C  (UNIT-1 &amp; 2 &amp; CCR)</t>
  </si>
  <si>
    <t>PE-DG-435-640-C002</t>
  </si>
  <si>
    <t>SERVICE BLDG-ARCH GA ATFIRST FLOOR LEVEL</t>
  </si>
  <si>
    <t>PE-DC-435-639-C003</t>
  </si>
  <si>
    <t>CPU REGENERATION BLDG-DESIGN OF SUPERSTRUCTURE</t>
  </si>
  <si>
    <t>30-Jan-20</t>
  </si>
  <si>
    <t>PE-DG-435-618-C001</t>
  </si>
  <si>
    <t>ID FAN-GA OF FOUNDATION</t>
  </si>
  <si>
    <t>PE-DG-435-611-C048</t>
  </si>
  <si>
    <t>PH BLDG.(BC BAY-TG)- ARCH PLAN AT EL+ 24M/25.5 (UNIT#1 &amp; UNIT#2)</t>
  </si>
  <si>
    <t>PE-DC-435-675-C002</t>
  </si>
  <si>
    <t>PIPE RACK PR1 - DESIGN OF SUPERSTRUCTURE</t>
  </si>
  <si>
    <t>PE-DC-435-639-C004</t>
  </si>
  <si>
    <t>CPU REGENERATION - DESIGN OF TANKS</t>
  </si>
  <si>
    <t>13-Feb-20</t>
  </si>
  <si>
    <t>PE-DG-435-634-C001</t>
  </si>
  <si>
    <t>HFO &amp; LDO TANKS-G.A. &amp; R.C. DTLS OF FOUNDNS.</t>
  </si>
  <si>
    <t>PE-DG-435-653-C006</t>
  </si>
  <si>
    <t>CW PH - GA DETAILS OF SUMP (SECTION)</t>
  </si>
  <si>
    <t>PE-DG-435-611-C029</t>
  </si>
  <si>
    <t>PH BLDG.-GA &amp; R.C DETAILS OF CEP PIT (UNIT#1 &amp; UNIT#2) (2-SHEETS)</t>
  </si>
  <si>
    <t>PE-DG-435-611-C030</t>
  </si>
  <si>
    <t>PH BLDG. - GA &amp; RC DETAILS OF OIL CANAL</t>
  </si>
  <si>
    <t>PE-DG-435-611-C056</t>
  </si>
  <si>
    <t>PH BLDG. -GA &amp; R.C. DTLS OF FLOOR AT EL + 0.0M (CCR BUILDING) (SHEET 7 OF 7)</t>
  </si>
  <si>
    <t>PE-DG-435-642-C001</t>
  </si>
  <si>
    <t>D.G. HOUSE -ARCH PLAN, ELEVATIONS AND SECTIONS.</t>
  </si>
  <si>
    <t>PE-DG-435-611-C033</t>
  </si>
  <si>
    <t>PH BLDG.- REAR ELEVATION (UNIT#1 &amp; UNIT#2)</t>
  </si>
  <si>
    <t>PE-DG-435-675-C008</t>
  </si>
  <si>
    <t>PIPE RACK PR-4 - STRUCTURAL STEEL DETAILS</t>
  </si>
  <si>
    <t>07-Nov-19</t>
  </si>
  <si>
    <t>PE-DC-435-675-C009</t>
  </si>
  <si>
    <t>PIPE RACK PR5 - DESIGN OF FOUNDATION</t>
  </si>
  <si>
    <t>PE-DG-435-634-C019</t>
  </si>
  <si>
    <t>F.O. PR PH LINTEL LEVEL BEAM LAYOUT&amp; R.C. DTLS</t>
  </si>
  <si>
    <t>PE-DG-435-613-C013</t>
  </si>
  <si>
    <t>T.G DECK-REINFORCEMENT DETAILS OF CROSS-BEAM-6(SHEETS 1 TO 3)</t>
  </si>
  <si>
    <t>PE-DC-435-675-C010</t>
  </si>
  <si>
    <t>PIPE RACK PR5 - DESIGN OF SUPERSTRUCTURE</t>
  </si>
  <si>
    <t>PE-DC-435-600-C001</t>
  </si>
  <si>
    <t>DESIGN CRITERION FOR CIVIL, STRUCTURAL &amp; ARCHITECHTURAL WORKS</t>
  </si>
  <si>
    <t>PE-DG-435-635-C008</t>
  </si>
  <si>
    <t>DM MAKEUP PUMP HOUSE -GA &amp; RC DETAILS OF ROOF BEAM &amp; SLAB</t>
  </si>
  <si>
    <t>PE-DG-435-603-C005</t>
  </si>
  <si>
    <t>PLANT DRAINS DETAILS</t>
  </si>
  <si>
    <t>PE-DG-435-606-C001</t>
  </si>
  <si>
    <t>LAYOUT OF BOUNDARY WALL</t>
  </si>
  <si>
    <t>PE-DC-435-608-C003</t>
  </si>
  <si>
    <t>PERMT STORE - DESIGN OF SUPERSTRUCTURE</t>
  </si>
  <si>
    <t>PE-DG-435-611-C058</t>
  </si>
  <si>
    <t>PH BLDG.- WINDOWS SCHEDULE.</t>
  </si>
  <si>
    <t>PE-DG-435-622-C013</t>
  </si>
  <si>
    <t>TRANSFORMER YARD - 220KV STATION TFR-RC DETAILS</t>
  </si>
  <si>
    <t>PE-DG-435-612-C017</t>
  </si>
  <si>
    <t>PH BLDG.-AB BAY-DETAILS OF STAIRCASE MKD. SC-03</t>
  </si>
  <si>
    <t>PE-DG-435-641-C033</t>
  </si>
  <si>
    <t>DISPENSARY - ARCH PLAN</t>
  </si>
  <si>
    <t>PE-DG-435-612-C021</t>
  </si>
  <si>
    <t>PH BLDG. -(AB BAY) FRAMING PLAN AT EL 3.5M FFL (CCR BUILDING)</t>
  </si>
  <si>
    <t>PE-DG-435-611-C002</t>
  </si>
  <si>
    <t>POWER HOUSE BUILDING -GA AND RC OF COLUMN FOUNDATION ON A ROW TO C ROW (UNIT#2) SH-1 and 2</t>
  </si>
  <si>
    <t>PE-DG-435-621-C002</t>
  </si>
  <si>
    <t>AUXILIARY BOILER – GA &amp; RC DETAILS OF  AUX BFP FOUNDATION</t>
  </si>
  <si>
    <t>06-Dec-18</t>
  </si>
  <si>
    <t>PE-DG-435-648-C002</t>
  </si>
  <si>
    <t>AIR WASHER BLDG-ARCHITECTURAL SECTIONS</t>
  </si>
  <si>
    <t>PE-DG-435-611-C003</t>
  </si>
  <si>
    <t>PH BUILDING- GA &amp; R.C DTLS OF INTERMEDIATE COLS. FDN  (UNIT#1)</t>
  </si>
  <si>
    <t>PE-DC-435-615-C001</t>
  </si>
  <si>
    <t>BOWL MILL FOUNDATION-(DESIGN CALCULATION)</t>
  </si>
  <si>
    <t>PE-DG-435-613-C018</t>
  </si>
  <si>
    <t>T.G DECK-REINFORCEMENT DETAILS OF LONGITUDINAL BEAMS-11 &amp; 12</t>
  </si>
  <si>
    <t>PE-DC-435-645-C002</t>
  </si>
  <si>
    <t>WORK SHOP BLDG - DESIGN OF FOUNDATIONS</t>
  </si>
  <si>
    <t>PE-DG-435-639-C005</t>
  </si>
  <si>
    <t>CPU REGN BLDG- COLUMN LAYOUT &amp; RC DETAILS</t>
  </si>
  <si>
    <t>PE-DG-435-613-C019</t>
  </si>
  <si>
    <t>T.G DECK-REINFORCEMENT DETAILS OF LONGITUDINAL BEAMS-13 &amp; 14</t>
  </si>
  <si>
    <t>PE-DC-435-622-C005</t>
  </si>
  <si>
    <t>OIL WATER SEPARATOR PIT DESIGN</t>
  </si>
  <si>
    <t>02-May-19</t>
  </si>
  <si>
    <t>PE-DG-435-611-C011</t>
  </si>
  <si>
    <t>PH BLDG.(AB BAY-CR)- GA &amp; R.C. DTLS OF FL @EL +8.5M</t>
  </si>
  <si>
    <t>PE-DG-435-620-C015</t>
  </si>
  <si>
    <t>External Platform Details</t>
  </si>
  <si>
    <t>PE-DG-435-638-C001</t>
  </si>
  <si>
    <t>COND TRANSFER PH- ARCHITECTURAL PLANS, ELEVATION AND SECTIONS</t>
  </si>
  <si>
    <t>PE-DG-435-603-C004</t>
  </si>
  <si>
    <t>PLANT DRAIN LAYOUT</t>
  </si>
  <si>
    <t>PE-DG-435-611-C023</t>
  </si>
  <si>
    <t>PH BLDG.(BC BAY-CR) - GA &amp; R.C. DTLS OF FLOOR AT EL + 27.50M</t>
  </si>
  <si>
    <t>PE-DG-435-611-C031</t>
  </si>
  <si>
    <t>PH BLDG. - GEN. NOTES &amp; STD. DETAILS FOR ARCH. WORKS</t>
  </si>
  <si>
    <t>PE-DC-435-645-C003</t>
  </si>
  <si>
    <t>WORK SHOP BLDG. - DESIGN OFSUPERSTRUCTURE</t>
  </si>
  <si>
    <t>PE-DG-435-644-C001</t>
  </si>
  <si>
    <t>ARCHITECTURAL PLAN</t>
  </si>
  <si>
    <t>PE-DG-435-617-C001</t>
  </si>
  <si>
    <t>G.A. OF BOILER FOUNDATION.</t>
  </si>
  <si>
    <t>24-May-18</t>
  </si>
  <si>
    <t>PE-DC-435-613-C005</t>
  </si>
  <si>
    <t>TG FOUNDATION - DESIGN OF SUBSTRUCTURE BEAMS</t>
  </si>
  <si>
    <t>PE-DG-435-617-C002</t>
  </si>
  <si>
    <t>R.C. DTLS OF BOILER FDN.</t>
  </si>
  <si>
    <t>PE-DG-435-611-C059</t>
  </si>
  <si>
    <t>PH BLDG.-DOORS SCHEDULE.</t>
  </si>
  <si>
    <t>PE-DC-435-614-C001</t>
  </si>
  <si>
    <t>DESIGN OF MDBFP DECK (STATIC &amp; DYNAMIC)</t>
  </si>
  <si>
    <t>PE-DC-435-613-C001</t>
  </si>
  <si>
    <t>TG FOUNDATION- ANALYSIS &amp; DESIGN OF RAFT, COLUMN</t>
  </si>
  <si>
    <t>PE-DC-435-641-C006</t>
  </si>
  <si>
    <t>GATE HOUSE - DESIGN OF SUPERSTRUCTURE</t>
  </si>
  <si>
    <t>PE-DG-435-620-C016</t>
  </si>
  <si>
    <t>TYPICAL DETAILS OF STEEL DOORS &amp; ROLLING SHUTTER</t>
  </si>
  <si>
    <t>PE-DG-435-612-C015</t>
  </si>
  <si>
    <t>PH BLDG. -AB-BAY DETAILS OF MISC. PLATEFORMS &amp; STAIRS</t>
  </si>
  <si>
    <t>13-Jun-19</t>
  </si>
  <si>
    <t>PE-DC-435-634-C003</t>
  </si>
  <si>
    <t>F.O. PR PH -DESIGNOF FOUNDATIONS</t>
  </si>
  <si>
    <t>PE-DC-435-640-C001</t>
  </si>
  <si>
    <t>SERVICE BLDG- LOAD CALCULATION AND ANALYSIS</t>
  </si>
  <si>
    <t>PE-DC-435-622-C002</t>
  </si>
  <si>
    <t>ST-DESIGN OF FOUNDATION &amp; FIRE BARRIER WALL</t>
  </si>
  <si>
    <t>PE-DG-435-618-C007</t>
  </si>
  <si>
    <t>SEAL AIR FAN -GA &amp; RC DETAILS OF FDN.</t>
  </si>
  <si>
    <t>PE-DG-435-608-C012</t>
  </si>
  <si>
    <t>PERMT STORE - DETAILS OF PURLIN &amp; TOP CHORD</t>
  </si>
  <si>
    <t>PE-DG-435-640-C006</t>
  </si>
  <si>
    <t>SERVICE BLDG-ARCH GA AT ROOF LEVEL</t>
  </si>
  <si>
    <t>PE-DC-435-622-C003</t>
  </si>
  <si>
    <t>UAT-DESIGN OF FOUNDATION &amp; FIRE BARRIER WALL</t>
  </si>
  <si>
    <t>PE-DG-435-612-C030</t>
  </si>
  <si>
    <t>PH BLDG. - (B TO H`-BAY) FRAMING PLAN AT EL+13.5M FFL (CCR BUILDING)</t>
  </si>
  <si>
    <t>PE-DG-435-610-C003</t>
  </si>
  <si>
    <t>CANTEEN BLDG WITH DORMITORY (NEAR ADMIN) - ARCHITECTURAL PLAN AT EL 0 &amp; 4.5</t>
  </si>
  <si>
    <t>12-Dec-19</t>
  </si>
  <si>
    <t>PE-DC-435-617-C002</t>
  </si>
  <si>
    <t>ESP FOUNDATION(DESIGN OF ESP FOUNDATION)</t>
  </si>
  <si>
    <t>21-Jun-18</t>
  </si>
  <si>
    <t>PE-DG-435-619-C008</t>
  </si>
  <si>
    <t>ESP CONT ROOM- GA &amp; RC DTLS OF FL @ FIRST FLOOR</t>
  </si>
  <si>
    <t>PE-DG-435-614-C006</t>
  </si>
  <si>
    <t>RC OF TDBFP DECK (PART 2 OF 6)</t>
  </si>
  <si>
    <t>PE-DG-435-620-C009</t>
  </si>
  <si>
    <t>Details of Liner support beams</t>
  </si>
  <si>
    <t>PE-DC-435-641-C003</t>
  </si>
  <si>
    <t>ADMN BLDG-DESIGN OF SUPERSTRUCTURE</t>
  </si>
  <si>
    <t>06-Feb-20</t>
  </si>
  <si>
    <t>PE-DG-435-620-C027</t>
  </si>
  <si>
    <t>Fixing details of Liner insulation</t>
  </si>
  <si>
    <t>PE-DC-435-675-C005</t>
  </si>
  <si>
    <t>PIPE RACK PR3 - DESIGN OF FOUNDATION</t>
  </si>
  <si>
    <t>PE-DG-435-646-C002</t>
  </si>
  <si>
    <t>CHEMICAL LAB. BLDG. - LAYOUT AND R.C. DTLS OF FDN &amp; COLUMNS</t>
  </si>
  <si>
    <t>PE-DC-435-622-C006</t>
  </si>
  <si>
    <t>TRANSFOREMR YARD PAVING : MISC DESIGN</t>
  </si>
  <si>
    <t>PE-DG-435-610-C007</t>
  </si>
  <si>
    <t>CANTEEN BLDG(NEAR FIRE STATION) - LAYOUT &amp; RC DETAILS OF GRADE &amp; PLINTH BEAMS</t>
  </si>
  <si>
    <t>PE-DC-435-617-C001</t>
  </si>
  <si>
    <t>BOILER &amp; MILL BUNKER FOUNDATION (DESIGN OF BOILER &amp; MILL BUNKER FOUNDATION)</t>
  </si>
  <si>
    <t>PE-DG-435-646-C003</t>
  </si>
  <si>
    <t>CHEMICAL LAB. BLDG. - G.A. AND R.C. DTLS OF COLUMN OF GRADE BEAM AND PLINTH BEAMS</t>
  </si>
  <si>
    <t>PE-DC-435-612-C018</t>
  </si>
  <si>
    <t>P.H. BLDG.-DES. OF OIL CANAL  (Unit-1 &amp; 2)</t>
  </si>
  <si>
    <t>PE-DG-435-614-C004</t>
  </si>
  <si>
    <t>GA OF TDBFP DECK</t>
  </si>
  <si>
    <t>PE-DG-435-639-C009</t>
  </si>
  <si>
    <t>CPU REGN - G.A. AND R.C. DTLS OF GROUND FLOOR, EP AT BOTTOM OF ROOF SLAB/BEAMS</t>
  </si>
  <si>
    <t>PE-DG-435-603-C001</t>
  </si>
  <si>
    <t>SITE LEVELLING AND GRADING</t>
  </si>
  <si>
    <t>PE-DG-435-622-C011</t>
  </si>
  <si>
    <t>TRANSFORMER YARD - UT R.C. DETAILS</t>
  </si>
  <si>
    <t>PE-DC-435-634-C002</t>
  </si>
  <si>
    <t>F.O.PR PH -LOAD CALCULATION</t>
  </si>
  <si>
    <t>PE-DG-435-641-C009</t>
  </si>
  <si>
    <t>ADMN BLDG. - NORTH ELEVATION</t>
  </si>
  <si>
    <t>PE-DG-435-653-C004</t>
  </si>
  <si>
    <t>CW PH - ARCHITECTURAL SECTIONS</t>
  </si>
  <si>
    <t>PE-DG-435-606-C003</t>
  </si>
  <si>
    <t>ARCH DETAILS OF WATCH TOWERS</t>
  </si>
  <si>
    <t>PE-DG-435-642-C006</t>
  </si>
  <si>
    <t>D.G. BLDG ROOF SLAB &amp; BEAM DETAILS</t>
  </si>
  <si>
    <t>PE-DC-435-612-C007</t>
  </si>
  <si>
    <t>P.H. BLDG.-DES. OF ROOF TRUSS SYSTEM</t>
  </si>
  <si>
    <t>PE-DG-435-638-C005</t>
  </si>
  <si>
    <t>COND TRANSFER PH- GA AND RC DETAILS OF GROUND FLOOR</t>
  </si>
  <si>
    <t>PE-DC-435-612-C011</t>
  </si>
  <si>
    <t>P.H. BLDG.-DES. OF B ROW CLADDING SUPPORTS AND WALL BEAMS</t>
  </si>
  <si>
    <t>PE-DG-435-606-C004</t>
  </si>
  <si>
    <t>GA &amp; RC DETAILS OF WATCH TOWERS</t>
  </si>
  <si>
    <t>PE-DG-435-611-C049</t>
  </si>
  <si>
    <t>PH BLDG.(BCDEFG BAY-CR)- ARCH PLAN AT EL+24M</t>
  </si>
  <si>
    <t>PE-DG-435-613-C003</t>
  </si>
  <si>
    <t>T.G FDN-REINFORCEMENT DETAILS OF SUBSTRUCTURE UP TO( + -) 0.0 M</t>
  </si>
  <si>
    <t>PE-DG-435-612-C003</t>
  </si>
  <si>
    <t>PH BLDG. - STRUCTURAL FRAMING ALONG C ROW</t>
  </si>
  <si>
    <t>PE-DG-435-640-C001</t>
  </si>
  <si>
    <t>SERVICE BLDG-ARCH GA AT GROUND LEVEL</t>
  </si>
  <si>
    <t>23-Aug-18</t>
  </si>
  <si>
    <t>PE-DC-435-644-C002</t>
  </si>
  <si>
    <t>HYD. GEN.PLANT - DESIGN OF FOUNDATIONS</t>
  </si>
  <si>
    <t>PE-DG-435-642-C007</t>
  </si>
  <si>
    <t>GA AND RC DETAILS OF DG FOUNDATION</t>
  </si>
  <si>
    <t>PE-DC-435-641-C004</t>
  </si>
  <si>
    <t>GATE HOUSE - LOAD CALCULATION</t>
  </si>
  <si>
    <t>PE-DG-435-612-C105</t>
  </si>
  <si>
    <t>PH BLDG - WALL BEAM FRAMING ON AXIS B</t>
  </si>
  <si>
    <t>PE-DG-435-608-C005</t>
  </si>
  <si>
    <t>PERMT STORE AND OFFICE- DETAIL OF GUARD ROOM, OFFICE AND FENCING</t>
  </si>
  <si>
    <t>PE-DG-435-612-C019</t>
  </si>
  <si>
    <t>PH BLDG.-AB BAY-DETAILS OF STAIRCASE MKD. SC-05</t>
  </si>
  <si>
    <t>PE-DG-435-613-C004</t>
  </si>
  <si>
    <t>T.G FDN.-GA OF DECK: TOP PLAN</t>
  </si>
  <si>
    <t>PE-DG-435-611-C012</t>
  </si>
  <si>
    <t>PH BLDG. (AB BAY-CR)- GA &amp; R.C. DTLS OF FL @ EL 12M</t>
  </si>
  <si>
    <t>PE-DG-435-640-C019</t>
  </si>
  <si>
    <t>SERVICE BLDG - GA &amp; RC DETAILS OF GRADE BEAMS &amp; PLINTH BEAMS</t>
  </si>
  <si>
    <t>PE-DG-435-653-C018</t>
  </si>
  <si>
    <t>FEED POOL -GENERAL ARRANGEMENT</t>
  </si>
  <si>
    <t>10-Jan-19</t>
  </si>
  <si>
    <t>PE-DG-435-617-C006</t>
  </si>
  <si>
    <t>G.A. &amp; R.C. DETAILS OF ID DUCT FOUNDATIONS( ESP TO CHIMNEY)PART 1</t>
  </si>
  <si>
    <t>PE-DC-435-612-C014</t>
  </si>
  <si>
    <t>P.H. BLDG.-DES. OF D, E, F, G &amp; H ROW COLUMN, BASE PLATE BRACINGS &amp; DE, EF,FG,GH BAY TRANS GIRDERS (CCR)</t>
  </si>
  <si>
    <t>PE-DC-435-644-C003</t>
  </si>
  <si>
    <t>HYD. GEN.PLANT - DESIGN OFSUPERSTRUCTURE</t>
  </si>
  <si>
    <t>PE-DG-435-640-C020</t>
  </si>
  <si>
    <t>SERVICE BLDG - GA &amp; RC DETAILS OF BEAMS &amp; SLAB AT FIRST FLOOR LEVEL-SH1</t>
  </si>
  <si>
    <t>PE-DG-435-616-C003</t>
  </si>
  <si>
    <t>BUNKER`S BAY - R.C.C. DTLS OF GROUND FL.</t>
  </si>
  <si>
    <t>PE-DC-435-612-C015</t>
  </si>
  <si>
    <t>P.H. BLDG.-DES. OF D &amp; E ROW WALL BEAMS (CCR)</t>
  </si>
  <si>
    <t>PE-DC-435-650-C002</t>
  </si>
  <si>
    <t>FIRE STATION -DESIGN OF FOUNDATIONS</t>
  </si>
  <si>
    <t>PE-DG-435-611-C040</t>
  </si>
  <si>
    <t>PH BUILDING ARCHITECTURAL PLAN AT EL.(+)8.50M (UNIT#1)</t>
  </si>
  <si>
    <t>PE-DG-435-641-C003</t>
  </si>
  <si>
    <t>ADMN BLDG ARCHITECTURAL PLAN AT EL 8.500</t>
  </si>
  <si>
    <t>PE-DC-435-612-C004</t>
  </si>
  <si>
    <t>PH BLDG. - 3D ANALYSIS - CCR</t>
  </si>
  <si>
    <t>PE-DG-435-651-C006</t>
  </si>
  <si>
    <t>CW DUCTS - LAYOUT OF DUCT FROM COOLING TOWER TO FEED POOL</t>
  </si>
  <si>
    <t>PE-DG-435-613-C010</t>
  </si>
  <si>
    <t>T.G DECK-REINFORCEMENT DETAILS OF CROSS-BEAM-3(SHEETS 1 &amp; 2)</t>
  </si>
  <si>
    <t>PE-DC-435-612-C017</t>
  </si>
  <si>
    <t>P.H. BLDG.-DES. OF GABLE END (Unit-1 &amp; 2)</t>
  </si>
  <si>
    <t>PE-DG-435-611-C041</t>
  </si>
  <si>
    <t>PH BUILDING ARCHITECTURAL PLAN AT (+)8.50M (CCR BUILDING)</t>
  </si>
  <si>
    <t>PE-DG-435-611-C008</t>
  </si>
  <si>
    <t>PH BLDG. -GA &amp; R.C. DTLS OF FL @ EL + 0.0M (SHEET 4 OF 7)</t>
  </si>
  <si>
    <t>PE-DG-435-653-C011</t>
  </si>
  <si>
    <t>CW PH - GA DETAIL AT OPERATING FLOOR</t>
  </si>
  <si>
    <t>PE-DC-435-612-C006</t>
  </si>
  <si>
    <t>P.H. BLDG.-DES. OF CRANE GIRDER IN BC BAY</t>
  </si>
  <si>
    <t>PE-DG-435-611-C042</t>
  </si>
  <si>
    <t>PH BUILDING ARCHITECTURAL PLAN AT (+)8.50M (UNIT#2)</t>
  </si>
  <si>
    <t>PE-DG-435-620-C004</t>
  </si>
  <si>
    <t>Shuttering &amp; R.C. details of chimney shell</t>
  </si>
  <si>
    <t>PE-DG-435-611-C043</t>
  </si>
  <si>
    <t>PH BLDG. (AB BAY-CR)- ARCH PLAN EL @ EL 12M</t>
  </si>
  <si>
    <t>PE-DG-435-620-C022</t>
  </si>
  <si>
    <t>Chimney Liner Details- Can type F</t>
  </si>
  <si>
    <t>PE-DG-435-618-C005</t>
  </si>
  <si>
    <t>F.D. FAN - G.A. OF FOUNDATION</t>
  </si>
  <si>
    <t>PE-DG-435-645-C001</t>
  </si>
  <si>
    <t>WORK SHOP HOUSE -ARCH PLAN, ELEVATIONS AND SECTIONS.</t>
  </si>
  <si>
    <t>PE-DG-435-634-C015</t>
  </si>
  <si>
    <t>F.O. PR PH - ARCH. SECTIONS &amp; DETAILS</t>
  </si>
  <si>
    <t>PE-DG-435-639-C004</t>
  </si>
  <si>
    <t>CPU REGN BLDG- FOUNDATION LAYOUT &amp; RC DETAILS</t>
  </si>
  <si>
    <t>PE-DG-435-650-C006</t>
  </si>
  <si>
    <t>FIRE STATION - REINFORCEMENT DETAILS OF ROOF SLAB &amp; BEAMS</t>
  </si>
  <si>
    <t>09-Jan-20</t>
  </si>
  <si>
    <t>PE-DG-435-611-C044</t>
  </si>
  <si>
    <t>PH BUILDING ARCHITECTURAL PLAN AT EL.(+)17.00M (UNIT#1)</t>
  </si>
  <si>
    <t>18-Apr-19</t>
  </si>
  <si>
    <t>PE-DG-435-635-C009</t>
  </si>
  <si>
    <t>DM MAKE UP PUMP HOUSE-GA&amp; RC DETAILS OF 0.00M FLOOR</t>
  </si>
  <si>
    <t>PE-DC-435-622-C004</t>
  </si>
  <si>
    <t>UT-DESIGN OF FOUNDATION &amp; FIRE BARRIER WALL</t>
  </si>
  <si>
    <t>PE-DG-435-610-C011</t>
  </si>
  <si>
    <t>CANTEEN BLDG WITH DORMITORY (NEAR ADMIN) - RC DETAILS OF ROOF SLAB BEAMS &amp; SLAB</t>
  </si>
  <si>
    <t>PE-DG-435-611-C028</t>
  </si>
  <si>
    <t>PH BLDG.-C.W. PIT - RC DETAIL (UNIT#1 &amp; UNIT#2)</t>
  </si>
  <si>
    <t>PE-DG-435-614-C007</t>
  </si>
  <si>
    <t>RC OF TDBFP DECK (PART 3 OF 6)</t>
  </si>
  <si>
    <t>PE-DG-435-610-C012</t>
  </si>
  <si>
    <t>CANTEEN (NEAR FIRE STATION)- GA &amp; RC DETAILS OF FLOOR PLAN AND MISC. EQUIIPMENT FOUNDATIONS AT EL 0.000</t>
  </si>
  <si>
    <t>PE-DC-435-619-C001</t>
  </si>
  <si>
    <t>ESP CONTROL BLDG.-LOAD CALCULATION</t>
  </si>
  <si>
    <t>PE-DG-435-616-C004</t>
  </si>
  <si>
    <t>BUNKER`S BAY - R.C.C. DTLS OF FEEDER FLOOR</t>
  </si>
  <si>
    <t>PE-DG-435-617-C003</t>
  </si>
  <si>
    <t>G.A. OF ESP FOUNDATION</t>
  </si>
  <si>
    <t>PE-DC-435-653-C005</t>
  </si>
  <si>
    <t>CW PUMP HOUSE - DESIGN OF FLOORS</t>
  </si>
  <si>
    <t>PE-DC-435-653-C006</t>
  </si>
  <si>
    <t>CW PUMP HOUSE - DESIGN OF SUMP</t>
  </si>
  <si>
    <t>PE-DG-435-675-C012</t>
  </si>
  <si>
    <t>PIPE RACK PR-6 - STRUCTURAL STEEL DETAILS</t>
  </si>
  <si>
    <t>PE-DG-435-617-C004</t>
  </si>
  <si>
    <t>R.C. DTLS OF ESP FDN.</t>
  </si>
  <si>
    <t>PE-DG-435-611-C046</t>
  </si>
  <si>
    <t>PE-DC-435-634-C004</t>
  </si>
  <si>
    <t>F.O. PR PH -DESIGN OF SUBSTRUCTURE</t>
  </si>
  <si>
    <t>PE-DG-435-634-C013</t>
  </si>
  <si>
    <t>F.O. PR PH -ARCHITECTURAL PLANS</t>
  </si>
  <si>
    <t>PE-DG-435-646-C001</t>
  </si>
  <si>
    <t>CHEMICAL LAB.HOUSE -ARCH PLAN, ELEVATIONS AND SECTIONS.</t>
  </si>
  <si>
    <t>PE-DG-435-622-C006</t>
  </si>
  <si>
    <t>TRANSFORMER YARD - GENERATOR TRANSFORMER CONCRETE OUTLINE DETAILS</t>
  </si>
  <si>
    <t>PE-DG-435-650-C007</t>
  </si>
  <si>
    <t>FIRE STATION - DETAILS OF GROUND FLOOR</t>
  </si>
  <si>
    <t>PE-DG-435-653-C003</t>
  </si>
  <si>
    <t>CW PH - ARCITECTURAL ELEVATIONS</t>
  </si>
  <si>
    <t>PE-DG-435-641-C017</t>
  </si>
  <si>
    <t>ADMN BLDG. - GA &amp; RC DETAILS OF LINTEL BEAMS</t>
  </si>
  <si>
    <t>23-Jan-20</t>
  </si>
  <si>
    <t>PE-DG-435-612-C037</t>
  </si>
  <si>
    <t>PH BLDG. - (BC-BAY) FRAMING PLAN AT EL+32.50M FFL (UNIT#1 &amp; UNIT#2)</t>
  </si>
  <si>
    <t>PE-DG-435-634-C003</t>
  </si>
  <si>
    <t>GA &amp; RC DETAILS OF DYKE FLOOR</t>
  </si>
  <si>
    <t>PE-DG-435-640-C017</t>
  </si>
  <si>
    <t>SERVICE BLDG - GA &amp; RC DETAILS OF COLUMNS</t>
  </si>
  <si>
    <t>PE-DG-435-648-C004</t>
  </si>
  <si>
    <t>AIR WASHER BLDG -LAYOUT &amp; RC DETAILS OF PLINTH BEAM</t>
  </si>
  <si>
    <t>PE-DC-435-653-C007</t>
  </si>
  <si>
    <t>ELEC ANNEXE - LOAD CALCULATION</t>
  </si>
  <si>
    <t>PE-DG-435-620-C026</t>
  </si>
  <si>
    <t>Details of Liner expansion joints</t>
  </si>
  <si>
    <t>PE-DG-435-617-C011</t>
  </si>
  <si>
    <t>BOILER AREA - GA &amp; RC DETAILS OF LIFT COLUMN FOUNDATIONS &amp; M/C ROOM DETAILSLIFT PIT</t>
  </si>
  <si>
    <t>PE-DC-435-647-C003</t>
  </si>
  <si>
    <t>COMPRESSOR BUILDING - DESIGN OF SLABS AND CRANE GIRDER</t>
  </si>
  <si>
    <t>PE-DG-435-639-C003</t>
  </si>
  <si>
    <t>CPU REGENERATION BLDG- ARCHITECTURAL ELEVATIONS</t>
  </si>
  <si>
    <t>PE-DG-435-617-C012</t>
  </si>
  <si>
    <t>BOILER AREA - GA &amp; RC DETAILS OF LIFT M/C ROOM FLOOR AND ROOF</t>
  </si>
  <si>
    <t>PE-DC-435-675-C006</t>
  </si>
  <si>
    <t>PIPE RACK PR3 - DESIGN OF SUPERSTRUCTURE</t>
  </si>
  <si>
    <t>PE-DC-435-610-C003</t>
  </si>
  <si>
    <t>CANTEEN WITH DORMITORY BLDG (NEAR ADMIN)- LOAD CALCULATION ,DESIGN OF COL-FDN,PLINTH BEAMS,TIE,ROOF BEAMS &amp; SLAB</t>
  </si>
  <si>
    <t>PE-DC-435-653-C008</t>
  </si>
  <si>
    <t>ELEC ANNEXE - DESIGN OF FOUNDATIONS</t>
  </si>
  <si>
    <t>PE-DC-435-675-C007</t>
  </si>
  <si>
    <t>PIPE RACK PR4 - DESIGN OF FOUNDATION</t>
  </si>
  <si>
    <t>PE-DC-435-653-C009</t>
  </si>
  <si>
    <t>ELEC ANNEXE - DESIGN OF SUPERSTRUCTURE</t>
  </si>
  <si>
    <t>PE-DC-435-610-C002</t>
  </si>
  <si>
    <t>CANTEEN BLDG (NEAR FIRE STATION)- LOAD CALCULATION ,DESIGN OF SUPERSTR</t>
  </si>
  <si>
    <t>PE-DG-435-671-C003</t>
  </si>
  <si>
    <t>DRINKING &amp; SERVICE WATER TANK-GA &amp; RC DETAILS OF FOUNDATION</t>
  </si>
  <si>
    <t>PE-DG-435-617-C005</t>
  </si>
  <si>
    <t>G.A. &amp; R.C. DETAILS OF ID DUCT FOUNDATIONS( BOILER TO ESP )</t>
  </si>
  <si>
    <t>PE-DG-435-634-C018</t>
  </si>
  <si>
    <t>F.O. PR PH PLINTH BEAM LAYOUT&amp; R.C. DTLS</t>
  </si>
  <si>
    <t>PE-DC-435-646-C001</t>
  </si>
  <si>
    <t>CHEMICAL LAB BUILDING - LOAD CALCULATION</t>
  </si>
  <si>
    <t>PE-DC-435-671-C004</t>
  </si>
  <si>
    <t>DESIGN OF SERVICE WATER OVERHEAD TANK</t>
  </si>
  <si>
    <t>PE-DG-435-640-C011</t>
  </si>
  <si>
    <t>SERVICE BLDG. - NORTH ELEVATION</t>
  </si>
  <si>
    <t>PE-DG-435-653-C015</t>
  </si>
  <si>
    <t>CW PH - GA &amp; RC DETAILS OF GROUND FLOOR</t>
  </si>
  <si>
    <t>PE-DG-435-611-C022</t>
  </si>
  <si>
    <t>PH BLDG.(BCDEFG BAY-CR)- GA &amp; R.C. DTLS OF FLOOR AT EL+ 24M</t>
  </si>
  <si>
    <t>PE-DG-435-641-C001</t>
  </si>
  <si>
    <t>ADMN BLDG ARCHITECTURAL PLAN AT EL 0.0</t>
  </si>
  <si>
    <t>PE-DC-435-650-C003</t>
  </si>
  <si>
    <t>FIRE STATION -DESIGN OF SUPERSTRUCTURE</t>
  </si>
  <si>
    <t>PE-DG-435-641-C002</t>
  </si>
  <si>
    <t>ADMN BLDG ARCHITECTURAL PLAN AT EL 4.50</t>
  </si>
  <si>
    <t>PE-DG-435-653-C016</t>
  </si>
  <si>
    <t>CW PH - SUPERSTRUCTURE FRAMING ELEVATION</t>
  </si>
  <si>
    <t>PE-DC-435-675-C008</t>
  </si>
  <si>
    <t>PIPE RACK PR4 - DESIGN OF SUPERSTRUCTURE</t>
  </si>
  <si>
    <t>PE-DG-435-648-C005</t>
  </si>
  <si>
    <t>AIR WASHER BLDG- DETAILS OF COLUMNS, BRACINGS AND BASE PLATE</t>
  </si>
  <si>
    <t>PE-DG-435-634-C016</t>
  </si>
  <si>
    <t>F.O. PR PH FOUNDATION LAYOUT &amp; R.C DTLS</t>
  </si>
  <si>
    <t>PE-DG-435-616-C016</t>
  </si>
  <si>
    <t>BUNKER`S BAY - ARCH ELEVATIONS (SH-1)</t>
  </si>
  <si>
    <t>PE-DG-435-640-C033</t>
  </si>
  <si>
    <t>SERVICE BLDG(INTER-CONNECTING GALLERY TO PH)-GA &amp; STRUCTURAL DETAILS</t>
  </si>
  <si>
    <t>PE-DG-435-641-C034</t>
  </si>
  <si>
    <t>DISPENSARY - ARCH ELEVATION AND SECTIONS</t>
  </si>
  <si>
    <t>PE-DC-435-612-C005</t>
  </si>
  <si>
    <t>P.H. BLDG.-DES. OF CRANE GIRDER</t>
  </si>
  <si>
    <t>PE-DG-435-646-C006</t>
  </si>
  <si>
    <t>CHEMICAL LAB. BLDG ROOF SLAB &amp; BEAM DETAILS</t>
  </si>
  <si>
    <t>PE-DG-435-634-C017</t>
  </si>
  <si>
    <t>F.O. PR PH COLUMN LAYOUT&amp; R.C. DTLS</t>
  </si>
  <si>
    <t>PE-DC-435-618-C002</t>
  </si>
  <si>
    <t>PA FAN-DESIGN OF FOUNDATION SUB-STRUCTURE</t>
  </si>
  <si>
    <t>PE-DG-435-675-C011</t>
  </si>
  <si>
    <t>PIPE RACK PR-6 - FOUNDATION LAYOUT &amp; DETAILS</t>
  </si>
  <si>
    <t>PE-DG-435-635-C007</t>
  </si>
  <si>
    <t>DM MAKEUP PUMP HOUSE -GA &amp; RC DETAILS OF COLUMNS, FOUNDATION. &amp; PLINTH BEAMS</t>
  </si>
  <si>
    <t>PE-DG-435-618-C003</t>
  </si>
  <si>
    <t>P.A. FAN - G.A. OF FOUNDATION</t>
  </si>
  <si>
    <t>PE-DG-435-674-C006</t>
  </si>
  <si>
    <t>SEPTIC TANK,UPFLOW FILTER AND CHLORINATION CHAMBER(UP TO 15 USERS) - REINFORCEMENT DETAILS</t>
  </si>
  <si>
    <t>14-May-20</t>
  </si>
  <si>
    <t>PE-DG-435-640-C008</t>
  </si>
  <si>
    <t>SERVICE BLDG SECTION 1-1</t>
  </si>
  <si>
    <t>PE-DC-435-634-C001</t>
  </si>
  <si>
    <t>F.O. STORAGE TANK(DESIGN OF FOUNDATION)</t>
  </si>
  <si>
    <t>PE-DC-435-618-C003</t>
  </si>
  <si>
    <t>FD FAN-DESIGN OF FOUNDATION SUB-STRUCTURE</t>
  </si>
  <si>
    <t>PE-DG-435-613-C009</t>
  </si>
  <si>
    <t>T.G DECK-REINFORCEMENT DETAILS OF CROSS-BEAM-2(SHEETS 1 TO 3)</t>
  </si>
  <si>
    <t>PE-DG-435-639-C001</t>
  </si>
  <si>
    <t>CPU REGENERATION BLDG- ARCHITECTURAL PLANS</t>
  </si>
  <si>
    <t>PE-DC-435-675-C013</t>
  </si>
  <si>
    <t>PIPE RACK PR7 - DESIGN OF FOUNDATION</t>
  </si>
  <si>
    <t>PE-DG-435-640-C015</t>
  </si>
  <si>
    <t>SERVICE BLDG. - TOILET DETAILS</t>
  </si>
  <si>
    <t>PE-DG-435-651-C007</t>
  </si>
  <si>
    <t>CW DUCTS - RC DETAIL OF DUCT FROM COOLING TOWER TO FEED POOL</t>
  </si>
  <si>
    <t>PE-DC-435-617-C005</t>
  </si>
  <si>
    <t>MISC. FOUNDATION IN BOILER AREA - DESIGN</t>
  </si>
  <si>
    <t>02-Jan-20</t>
  </si>
  <si>
    <t>PE-DG-435-634-C022</t>
  </si>
  <si>
    <t>FO PR PUMP HOUSE -GA &amp; RC DETAILS OF GROUND FLOOR &amp; EQUIPMENT FOUNDATIONS</t>
  </si>
  <si>
    <t>PE-DG-435-641-C036</t>
  </si>
  <si>
    <t>DISPENSARY –GA &amp; RC DETAILS OF PLINTH  AND TIE BEAMS</t>
  </si>
  <si>
    <t>PE-DG-435-639-C002</t>
  </si>
  <si>
    <t>CPU REGENERATION BLDG- ARCH. SECTIONS &amp; DETAILS.</t>
  </si>
  <si>
    <t>PE-DG-435-641-C035</t>
  </si>
  <si>
    <t>DISPENSARY –GA &amp; RC DETAILS OF FOUNDATION AND COLUMN</t>
  </si>
  <si>
    <t>PE-DC-435-641-C007</t>
  </si>
  <si>
    <t>DISPENSARY - LOAD CALCULATION, DESIGN OF FOUNDATIONS &amp; SUPERSTRUCTURE</t>
  </si>
  <si>
    <t>PE-DG-435-640-C016</t>
  </si>
  <si>
    <t>SERVICE BLDG - GA &amp; RC DETAILS OF FOUNDATIONS</t>
  </si>
  <si>
    <t>PE-DG-435-651-C008</t>
  </si>
  <si>
    <t>CW PIPE-LAYOUT OF PIPE ENCASEMENT NEAR CWPH</t>
  </si>
  <si>
    <t>PE-DC-435-638-C001</t>
  </si>
  <si>
    <t>CONDENSATE STORAGE TANK-DESIGN OF FOUNDATION</t>
  </si>
  <si>
    <t>PE-DG-435-611-C054</t>
  </si>
  <si>
    <t>PH BLDG.(BC BAY-TG) - ARCH PLAN EL +27.0M (UNIT#1 &amp; UNIT#2)</t>
  </si>
  <si>
    <t>PE-DG-435-612-C016</t>
  </si>
  <si>
    <t>PH BLDG.- DETAILS OF STAIRCASE A-B BAY. MKD. SC-01 &amp; SC-2</t>
  </si>
  <si>
    <t>PE-DG-435-675-C004</t>
  </si>
  <si>
    <t>PIPE RACK PR-2 - STRUCTURAL STEEL DETAILS</t>
  </si>
  <si>
    <t>PE-DG-435-612-C108</t>
  </si>
  <si>
    <t>PH BLDG - CRITICAL PIPE SUPPORT B/W CD BAY</t>
  </si>
  <si>
    <t>PE-DG-435-675-C013</t>
  </si>
  <si>
    <t>PIPE RACK PR-7 - FOUNDATION LAYOUT &amp; DETAILS</t>
  </si>
  <si>
    <t>PE-DG-435-612-C034</t>
  </si>
  <si>
    <t>PH BLDG. - (B TO H`-BAY) FRAMING PLAN +24.0M FFL (CCR BUILDING)</t>
  </si>
  <si>
    <t>PE-DC-435-612-C020</t>
  </si>
  <si>
    <t>P.H. BLDG.-DES. OF FLOOR BEAMS @ EL +3.5M (AB BAY) CCR</t>
  </si>
  <si>
    <t>PE-DG-435-622-C007</t>
  </si>
  <si>
    <t>TRANSFORMER YARD - GENERATOR TRANSFORMER R.C. DETAILS</t>
  </si>
  <si>
    <t>PE-DC-435-646-C002</t>
  </si>
  <si>
    <t>CHEMICAL LAB BUILDING - DESIGN OF FOUNDATIONS, COLUMNS, PLINTH BEAMS</t>
  </si>
  <si>
    <t>PE-DG-435-675-C014</t>
  </si>
  <si>
    <t>PIPE RACK PR-7 - STRUCTURAL STEEL DETAILS</t>
  </si>
  <si>
    <t>PE-DG-435-622-C008</t>
  </si>
  <si>
    <t>TRANSFORMER YARD - UAT CONCRETE OUTLINE DETAILS</t>
  </si>
  <si>
    <t>PE-DC-435-612-C021</t>
  </si>
  <si>
    <t>P.H. BLDG.-DES. OF FLOOR BEAMS @ EL +8.5M (AB BAY) (UNIT-1 &amp; 2)</t>
  </si>
  <si>
    <t>PE-DG-435-675-C005</t>
  </si>
  <si>
    <t>PIPE RACK PR-3 - FOUNDATION LAYOUT &amp; DETAILS</t>
  </si>
  <si>
    <t>PE-DG-435-653-C014</t>
  </si>
  <si>
    <t>CW PH - FOUNDATION LAYOUT &amp; RC DETAILS</t>
  </si>
  <si>
    <t>PE-DC-435-612-C003</t>
  </si>
  <si>
    <t>PH BLDG. - 3D ANALYSIS</t>
  </si>
  <si>
    <t>PE-DC-435-612-C025</t>
  </si>
  <si>
    <t>PH BLDG.-DESIGN OF BUS DUCT &amp; CABLE RACK AT AXIS A (UNIT-1 &amp; 2 &amp; CCR)</t>
  </si>
  <si>
    <t>PE-DG-435-612-C029</t>
  </si>
  <si>
    <t>PH BLDG. - (BC-BAY) FRAMING PLAN 8.5M FFL (CCR BUILDING)</t>
  </si>
  <si>
    <t>PE-DG-435-675-C003</t>
  </si>
  <si>
    <t>PIPE RACK PR-2 - FOUNDATION LAYOUT &amp; DETAILS</t>
  </si>
  <si>
    <t>PE-DC-435-646-C003</t>
  </si>
  <si>
    <t>CHEMICAL LAB BUILDING - DESIGN OF SUPERSTRUCTURE</t>
  </si>
  <si>
    <t>PE-DC-435-675-C014</t>
  </si>
  <si>
    <t>PIPE RACK PR7 - DESIGN OF SUPERSTRUCTURE</t>
  </si>
  <si>
    <t>PE-DG-435-640-C009</t>
  </si>
  <si>
    <t>SERVICE BLDG. - EAST ELEVATION</t>
  </si>
  <si>
    <t>PE-DG-435-612-C013</t>
  </si>
  <si>
    <t>PH BLDG. - FRAMING ARRGT. FOR AUXILIARY STRUCTURES IN AB BAY  (UNIT#1 &amp; UNIT#2)</t>
  </si>
  <si>
    <t>PE-DG-435-640-C010</t>
  </si>
  <si>
    <t>SERVICE BLDG. SECTION 2-2</t>
  </si>
  <si>
    <t>PE-DG-435-612-C031</t>
  </si>
  <si>
    <t>PH BLDG. - (BC-BAY-TG) FRAMING PLAN AT EL+17M FFL (UNIT#1 &amp; UNIT#2) (2-SHEETS)</t>
  </si>
  <si>
    <t>PE-DC-435-612-C016</t>
  </si>
  <si>
    <t>P.H. BLDG.-DES. OF AUXILLIARY COLUMNS (Unit-1 &amp; 2)</t>
  </si>
  <si>
    <t>PE-DG-435-653-C005</t>
  </si>
  <si>
    <t>CW PH - GA DETAILS OF SUMP (PLANS)</t>
  </si>
  <si>
    <t>PE-DG-435-611-C016</t>
  </si>
  <si>
    <t>PH BLDG.(BC BAY-TG)-GA &amp; R.C. DTLS OF FLOOR AT EL +8.5M (UNIT#1 &amp; UNIT#2) (2-SHEETS)</t>
  </si>
  <si>
    <t>PE-DG-435-645-C002</t>
  </si>
  <si>
    <t>WORK SHOP BLDG. - LAYOUT AND R.C. DTLS OF FDN</t>
  </si>
  <si>
    <t>PE-DG-435-611-C055</t>
  </si>
  <si>
    <t>PH BLDG.(BC BAY-TG) - ARCH PLAN AT EL + 37.50M</t>
  </si>
  <si>
    <t>PE-DG-435-640-C012</t>
  </si>
  <si>
    <t>SERVICE BLDG. - SOUTH ELEVATION</t>
  </si>
  <si>
    <t>PE-DG-435-653-C012</t>
  </si>
  <si>
    <t>CW PH - RC DETAIL AT OPERATING FLOOR</t>
  </si>
  <si>
    <t>PE-DG-435-640-C013</t>
  </si>
  <si>
    <t>SERVICE BLDG. - WINDOWS DETAILS</t>
  </si>
  <si>
    <t>PE-DG-435-600-C001</t>
  </si>
  <si>
    <t>PH BLDG. - GEN. NOTES &amp; STD. DETAILS FOR CIVIL WORKS</t>
  </si>
  <si>
    <t>PE-DG-435-640-C029</t>
  </si>
  <si>
    <t>SERVICE BLDG - GA &amp; RC DETAILS OF BEAMS &amp; SLAB AT ROOF LEVEL-SH2</t>
  </si>
  <si>
    <t>PE-DC-435-611-C002</t>
  </si>
  <si>
    <t>PH BLDG. - DES. OF FDN FOR A TO C ROW COLS. (CCR)</t>
  </si>
  <si>
    <t>PE-DG-435-653-C013</t>
  </si>
  <si>
    <t>CW PH - GA &amp; RC SHEET DETAIL OF ROOF</t>
  </si>
  <si>
    <t>PE-DG-435-641-C013</t>
  </si>
  <si>
    <t>ADMN BLDG. - TOILET DETAILS</t>
  </si>
  <si>
    <t>PE-DC-435-612-C019</t>
  </si>
  <si>
    <t>P.H. BLDG.-DES. OF STAIR CASE</t>
  </si>
  <si>
    <t>PE-DG-435-641-C014</t>
  </si>
  <si>
    <t>ADMN BLDG. - GA &amp; RC DETAIL OF FOUNDATIONS &amp; COLUMNS</t>
  </si>
  <si>
    <t>PE-DC-435-616-C008</t>
  </si>
  <si>
    <t>BUNKERSBAY - DES. OF CLADDING RUNNERS</t>
  </si>
  <si>
    <t>PE-DG-435-641-C030</t>
  </si>
  <si>
    <t>LAYOUT AND DETAILS OF PARKING SHED</t>
  </si>
  <si>
    <t>21-Nov-19</t>
  </si>
  <si>
    <t>PE-DG-435-611-C027</t>
  </si>
  <si>
    <t>PH BLDG.-C.W. PIT - G.A. (UNIT#1 &amp; UNIT#2)</t>
  </si>
  <si>
    <t>PE-DG-435-617-C007</t>
  </si>
  <si>
    <t>G.A. &amp; R.C. DETAILS OF ID DUCT FOUNDATIONS( ESP TO CHIMNEY)PART 2</t>
  </si>
  <si>
    <t>PE-DG-435-611-C004</t>
  </si>
  <si>
    <t>PH BLDG (AB BAY)- G.A. &amp; RCC DETAILS OF METAL DECK ROOF</t>
  </si>
  <si>
    <t>PE-DC-435-675-C011</t>
  </si>
  <si>
    <t>PIPE RACK PR6 - DESIGN OF FOUNDATION</t>
  </si>
  <si>
    <t>PE-DC-435-641-C002</t>
  </si>
  <si>
    <t>Admin Building – Design of Columns and Beams</t>
  </si>
  <si>
    <t>PE-DG-435-642-C003</t>
  </si>
  <si>
    <t>D.G. SET BLDG. - G.A. AND R.C. DTLS OF COLUMN</t>
  </si>
  <si>
    <t>PE-DG-435-612-C033</t>
  </si>
  <si>
    <t>PH BLDG. - (BC-BAY-TG) FRAMING PLAN AT EL+24.0M FFL (UNIT#1 &amp; UNIT#2) (2-SHEETS)</t>
  </si>
  <si>
    <t>PE-DG-435-642-C002</t>
  </si>
  <si>
    <t>D.G. SET BLDG. - LAYOUT AND R.C. DTLS OF FDN</t>
  </si>
  <si>
    <t>PE-DC-435-675-C012</t>
  </si>
  <si>
    <t>PIPE RACK PR6 - DESIGN OF SUPERSTRUCTURE</t>
  </si>
  <si>
    <t>PE-DG-435-611-C005</t>
  </si>
  <si>
    <t>PH BLDG. -GA &amp; R.C. DTLS OF FLOOR AT EL + 0.0M (SHEET 1 OF 7)</t>
  </si>
  <si>
    <t>PE-DG-435-642-C004</t>
  </si>
  <si>
    <t>D.G. SET BLDG. -PLINTH BEAM DETAILS</t>
  </si>
  <si>
    <t>PE-DC-435-651-C002</t>
  </si>
  <si>
    <t>CW DUCT - DESIGN OF DUCT</t>
  </si>
  <si>
    <t>PE-DC-435-612-C026</t>
  </si>
  <si>
    <t>PH BLDG.-DESIGN OF PURLIN (UNIT-1 &amp; 2 &amp; CCR)</t>
  </si>
  <si>
    <t>PE-DG-435-645-C005</t>
  </si>
  <si>
    <t>WORK SHOP BLDG. -TIE BEAM DETAILS</t>
  </si>
  <si>
    <t>PE-DG-435-613-C002</t>
  </si>
  <si>
    <t>T.G. FDN -G.A. OF SUB-STRUCTURE RAFT SECTION</t>
  </si>
  <si>
    <t>PE-DC-435-653-C001</t>
  </si>
  <si>
    <t>CW PUMP HOUSE-DESIGN OF FEED POOL</t>
  </si>
  <si>
    <t>PE-DG-435-612-C032</t>
  </si>
  <si>
    <t>PH BLDG. - (BC-BAY) FRAMING PLAN AT EL +17M FFL (CCR BUIILDING)</t>
  </si>
  <si>
    <t>PE-DG-435-611-C014</t>
  </si>
  <si>
    <t>PH BLDG. (AB BAY-CR)- GA &amp; R.C. DTLS OF FL @ EL 17.0M</t>
  </si>
  <si>
    <t>PE-DC-435-612-C027</t>
  </si>
  <si>
    <t>P.H. BLDG.-DES. OF A, B and C  ROW COLUMN &amp; BASE PLATE (CCR BUILDING)</t>
  </si>
  <si>
    <t>PE-DG-435-647-C002</t>
  </si>
  <si>
    <t>COMP BLDG - ARCHITECTURAL ELEVATIONS</t>
  </si>
  <si>
    <t>PE-DG-435-618-C004</t>
  </si>
  <si>
    <t>P.A. FAN - R.C. DETAILS OF FOUNDATION</t>
  </si>
  <si>
    <t>PE-DC-435-665-C001</t>
  </si>
  <si>
    <t>WEIGH BRIDGE : DESIGN OF PIT</t>
  </si>
  <si>
    <t>26-Dec-19</t>
  </si>
  <si>
    <t>PE-DG-435-648-C010</t>
  </si>
  <si>
    <t>AIR WASHER BLDG. - STAIRCASE DETAILS</t>
  </si>
  <si>
    <t>PE-DG-435-611-C006</t>
  </si>
  <si>
    <t>PH BLDG. -GA &amp; R.C. DTLS OF FL @ EL + 0.0M (SHEET 2 OF 7)</t>
  </si>
  <si>
    <t>PE-DC-435-619-C002</t>
  </si>
  <si>
    <t>ESP CONTROL BLDG.-DESIGN OF FOUNDATIONS &amp; COLUMNS</t>
  </si>
  <si>
    <t>PE-DG-435-640-C014</t>
  </si>
  <si>
    <t>SERVICE BLDG. - DOOR &amp; PARTITIONS DETAILS</t>
  </si>
  <si>
    <t>PE-DG-435-621-C001</t>
  </si>
  <si>
    <t>AUXILIARY BOILER : GA &amp; RC DETAILS</t>
  </si>
  <si>
    <t>PE-DG-435-622-C003</t>
  </si>
  <si>
    <t>TRANSFORMER YARD - LAYOUT SH-3(UNIT 1)</t>
  </si>
  <si>
    <t>PE-DC-435-619-C003</t>
  </si>
  <si>
    <t>ESP CONTROL BLDG.-DESIGN OF SUPERSTRUCTURE</t>
  </si>
  <si>
    <t>PE-DG-435-611-C034</t>
  </si>
  <si>
    <t>PH BLDG.- ELEVATION OF GABLE END (UNIT#1 &amp; UNIT#2)</t>
  </si>
  <si>
    <t>PE-DG-435-622-C014</t>
  </si>
  <si>
    <t>TRANSFORMER YARD - OIL WATER PIT CONCRETE OUTLINE AND RC DETAILS</t>
  </si>
  <si>
    <t>PE-DC-435-614-C002</t>
  </si>
  <si>
    <t>DESIGN OF TDFBFP DECK (STATIC &amp; DYNAMIC)</t>
  </si>
  <si>
    <t>PE-DC-435-619-C004</t>
  </si>
  <si>
    <t>ESP CONT ROOM- DESIGN OF SEC BEAMS AT MISC FLOORS</t>
  </si>
  <si>
    <t>PE-DG-435-611-C007</t>
  </si>
  <si>
    <t>PH BLDG. -GA &amp; R.C. DTLS OF FL @ EL + 0.0M (SHEET 3 OF 7)</t>
  </si>
  <si>
    <t>PE-DG-435-640-C031</t>
  </si>
  <si>
    <t>SERVICE BLDG. -DETAILS OF STAIRCASE SH 1</t>
  </si>
  <si>
    <t>PE-DG-435-641-C015</t>
  </si>
  <si>
    <t>ADMN BLDG. - GA &amp; RC DETAIL OF GRADE BEAM @ EL(-)3.50M &amp; PLINTH BEAM @ EL(-)0.50M SH1</t>
  </si>
  <si>
    <t>PE-DC-435-641-C005</t>
  </si>
  <si>
    <t>GATE HOUSE - DESIGN OF FOUNDATIONS</t>
  </si>
  <si>
    <t>PE-DG-435-613-C006</t>
  </si>
  <si>
    <t>T.G FDN.-DETAILS OF SECTION OF DECK</t>
  </si>
  <si>
    <t>PE-DG-435-611-C024</t>
  </si>
  <si>
    <t>PH BLDG.(BC BAY-CR) - GA &amp; R.C. DTLS OF FLOOR AT EL + 32.50M</t>
  </si>
  <si>
    <t>PE-DG-435-611-C025</t>
  </si>
  <si>
    <t>PH BUILDING GA &amp; R.C DTLS OF INTERMEDIATE COLS. FDN (UNIT#2)</t>
  </si>
  <si>
    <t>PE-DC-435-634-C008</t>
  </si>
  <si>
    <t>DYKE AREA : DESIGN OF DYKE WALL &amp; PEDESTALS</t>
  </si>
  <si>
    <t>PE-DG-435-620-C001</t>
  </si>
  <si>
    <t>General arrangement - Chimney</t>
  </si>
  <si>
    <t>PE-DC-435-639-C002</t>
  </si>
  <si>
    <t>CPU REGENERATION BLDG- DESIGNOF FOUNDATIONS</t>
  </si>
  <si>
    <t>PE-DG-435-642-C005</t>
  </si>
  <si>
    <t>D.G. SET BLDG. -TIE BEAM DETAILS</t>
  </si>
  <si>
    <t>PE-DG-435-611-C026</t>
  </si>
  <si>
    <t>PH BUILDING GA &amp; RC DTLS OF COLUMN. FDN  (CCR BUILDING)</t>
  </si>
  <si>
    <t>PE-DG-435-620-C019</t>
  </si>
  <si>
    <t>Liner general arrangement</t>
  </si>
  <si>
    <t>PE-DC-435-611-C003</t>
  </si>
  <si>
    <t>PH BLDG. - DES. OF R.C SLABS FOR FLOORS</t>
  </si>
  <si>
    <t>PE-DG-435-648-C001</t>
  </si>
  <si>
    <t>AIR WASHER BLDG-ARCHITECTURAL PLANS &amp; ELEVATIONS</t>
  </si>
  <si>
    <t>PE-DC-435-653-C004</t>
  </si>
  <si>
    <t>CW PUMP HOUSE - DESIGN OF SUPERSTRUCTURE</t>
  </si>
  <si>
    <t>PE-DC-435-618-C001</t>
  </si>
  <si>
    <t>ID FAN-DESIGN OF FOUNDATION SUB-STRUCTURE</t>
  </si>
  <si>
    <t>PE-DC-435-612-C008</t>
  </si>
  <si>
    <t>P.H. BLDG.-DES. OF A ROW COLUMN &amp; BASE PLATE</t>
  </si>
  <si>
    <t>PE-DG-435-648-C011</t>
  </si>
  <si>
    <t>AIR WASHER BUILDING -MISC. EQUIIPMENT FOUNDATIONS AT EL 0.000</t>
  </si>
  <si>
    <t>PE-DC-435-613-C004</t>
  </si>
  <si>
    <t>MISALIGNMENT CALCULATIONS OF TG DECK</t>
  </si>
  <si>
    <t>PE-DC-435-612-C029</t>
  </si>
  <si>
    <t>PH BLDG.-DESIGN OF BC/CD/DE BAY SECONDARY BEAMS @ 32.5M &amp; 33.4M EL  (UNIT-1 &amp; 2)</t>
  </si>
  <si>
    <t>PE-DG-435-650-C005</t>
  </si>
  <si>
    <t>FIRE STATION - LINTEL BEAM LAYOUT &amp; DEATAILS</t>
  </si>
  <si>
    <t>PE-DG-435-613-C005</t>
  </si>
  <si>
    <t>T.G FDN.-GA OF DECK: BOTTOM PLAN</t>
  </si>
  <si>
    <t>PE-DG-435-653-C002</t>
  </si>
  <si>
    <t>CW PH - ARCITECTURAL PLANS</t>
  </si>
  <si>
    <t>PE-DG-435-647-C005</t>
  </si>
  <si>
    <t>COMP BLDG -GA &amp; RC DETAILS OF FOUNDATION &amp; PEDESTALS</t>
  </si>
  <si>
    <t>PE-DG-435-653-C017</t>
  </si>
  <si>
    <t>CW PH - GANTRY GIRDER</t>
  </si>
  <si>
    <t>PE-DG-435-613-C020</t>
  </si>
  <si>
    <t>T.G FDN.-DETAILS OF TG PLATFORMS/SUBSTRUCTURE BEAMS (SHEETS  1 &amp; 2)</t>
  </si>
  <si>
    <t>PE-DG-435-612-C027</t>
  </si>
  <si>
    <t>PH BLDG. -(BC-BAY) FRAMING PLAN +5.1 M FFL</t>
  </si>
  <si>
    <t>PE-DC-435-612-C002</t>
  </si>
  <si>
    <t>PH BLDG. - LOAD CALCULATION FOR ANALYSIS - CCR</t>
  </si>
  <si>
    <t>PE-DG-435-611-C052</t>
  </si>
  <si>
    <t>PH BUILDING ARCHITECTURAL PLAN AT EL.(+)37.5</t>
  </si>
  <si>
    <t>PE-DG-435-612-C012</t>
  </si>
  <si>
    <t>PH BLDG- DETAILS OF GABLE END COLUMNS   (UNIT#1 &amp; UNIT#2) (2-SHEETS)</t>
  </si>
  <si>
    <t>PE-DG-435-612-C107</t>
  </si>
  <si>
    <t>PH BLDG - BC BAY GANTRY GIRDER</t>
  </si>
  <si>
    <t>PE-DG-435-665-C001</t>
  </si>
  <si>
    <t>WEIGH BRIDGE CONTROL ROOM-GA &amp; RC DETAIL</t>
  </si>
  <si>
    <t>PE-DG-435-647-C003</t>
  </si>
  <si>
    <t>COMP BLDG -GA &amp; RC DETAILS OF COL. FOUNDATION&amp; COLUMNS</t>
  </si>
  <si>
    <t>PE-DC-435-645-C001</t>
  </si>
  <si>
    <t>WORK SHOP BLDG. - LOAD CALCULATION</t>
  </si>
  <si>
    <t>PE-DG-435-641-C026</t>
  </si>
  <si>
    <t>GATE HOUSE - GA &amp; RC OF FOUNDATIONS</t>
  </si>
  <si>
    <t>PE-DG-435-619-C004</t>
  </si>
  <si>
    <t>ESP CONTROL BLDG.-ARCHITECTURAL SECTIONS</t>
  </si>
  <si>
    <t>PE-DG-435-641-C018</t>
  </si>
  <si>
    <t>ADMN BLDG. - LAYOUT &amp; RC DETAILS OF BEAM &amp; SLAB AT EL 4.5 M (FIRST FLOOR)</t>
  </si>
  <si>
    <t>PE-DG-435-641-C019</t>
  </si>
  <si>
    <t>ADMN BLDG. - LAYOUT &amp; RC DETAILS OF BEAM &amp; SLAB AT EL 8.50 M (ROOF FLOOR)</t>
  </si>
  <si>
    <t>20-Feb-20</t>
  </si>
  <si>
    <t>PE-DG-435-619-C005</t>
  </si>
  <si>
    <t>ESP CONTROL ROOM LAYOUT, RC DETAILS OF FOUNDATION</t>
  </si>
  <si>
    <t>PE-DC-435-650-C004</t>
  </si>
  <si>
    <t>FIRE STATION - DRILL TOWER DESIGN</t>
  </si>
  <si>
    <t>PE-DG-435-611-C013</t>
  </si>
  <si>
    <t>PH BLDG. (AB BAY-TG)- GA &amp; R.C. DTLS OF FLOOR AT EL 17.0M (UNIT#1 &amp; UNIT#2) (2-SHEETS)</t>
  </si>
  <si>
    <t>PE-DG-435-622-C009</t>
  </si>
  <si>
    <t>TRANSFORMER YARD - UAT R.C. DETAILS</t>
  </si>
  <si>
    <t>PE-DC-435-651-C001</t>
  </si>
  <si>
    <t>STATOR LIFT &amp; JACK PAD(DESIGN OF FOUNDATION)</t>
  </si>
  <si>
    <t>PE-DG-435-613-C017</t>
  </si>
  <si>
    <t>T.G DECK-REINFORCEMENT DETAILS OF LONGITUDINAL BEAM-10(SHEETS 1 TO 6)</t>
  </si>
  <si>
    <t>PE-DG-435-622-C010</t>
  </si>
  <si>
    <t>TRANSFORMER YARD - UT CONCRETE OUTLINE DETAILS</t>
  </si>
  <si>
    <t>PE-DG-435-611-C035</t>
  </si>
  <si>
    <t>PH BUILDING ARCHITECTURAL PLAN AT EL.(±)0.00M(FFL) (UNIT#1) (SHEET 1 OF 3)</t>
  </si>
  <si>
    <t>PE-DG-435-634-C006</t>
  </si>
  <si>
    <t>FO Dyke area-GA &amp; rc details of tanker unloading platform</t>
  </si>
  <si>
    <t>PE-DG-435-611-C036</t>
  </si>
  <si>
    <t>PH BUILDING ARCHITECTURAL PLAN AT EL.(±)0.00M(FFL) (CCR BUILDING) (SHEET 2 OF 3)</t>
  </si>
  <si>
    <t>PE-DG-435-613-C015</t>
  </si>
  <si>
    <t>T.G DECK-REINFORCEMENT DETAILS OF LONGITUDINAL BEAM-8(SHEETS 1 TO 6)</t>
  </si>
  <si>
    <t>PE-DG-435-620-C025</t>
  </si>
  <si>
    <t>Chimney Liner Details- Can type E</t>
  </si>
  <si>
    <t>PE-DG-435-650-C002</t>
  </si>
  <si>
    <t>FIRE STATION - ARCH. ELEVATION &amp; SECTION.</t>
  </si>
  <si>
    <t>PE-DG-435-615-C001</t>
  </si>
  <si>
    <t>BOWL MILL FOUNDATION-GA &amp; CONCRETE OUTLINE DETAILS</t>
  </si>
  <si>
    <t>PE-DG-435-674-C005</t>
  </si>
  <si>
    <t>SEPTIC TANK,UPFLOW FILTER AND CHLORINATION CHAMBER(UP TO 15 USERS) - GA &amp; MASONARY DETAILS</t>
  </si>
  <si>
    <t>07-May-20</t>
  </si>
  <si>
    <t>PE-DG-435-613-C016</t>
  </si>
  <si>
    <t>T.G DECK-REINFORCEMENT DETAILS OF LONGITUDINAL BEAM-9(SHEETS 1 TO 6)</t>
  </si>
  <si>
    <t>PE-DC-435-611-C001</t>
  </si>
  <si>
    <t>PH BLDG. - DES. OF FDN FOR A TO C ROW COLS. (UNIT-1 &amp; 2)</t>
  </si>
  <si>
    <t>PE-DG-435-616-C017</t>
  </si>
  <si>
    <t>BUNKER`S BAY - ARCH. ELEVATIONS (SH-2)</t>
  </si>
  <si>
    <t>PE-DG-435-620-C005</t>
  </si>
  <si>
    <t>Details of Shell openings</t>
  </si>
  <si>
    <t>PE-DG-435-612-C006</t>
  </si>
  <si>
    <t>PH BUILDING DETAILS OF ROOF TRUSS (UNIT#1 &amp; UNIT#2) (2-SHEETS)</t>
  </si>
  <si>
    <t>PE-DG-435-616-C005</t>
  </si>
  <si>
    <t>BUNKER`S BAY - R.C.C. DTLS OF TRIPPER FLOOR</t>
  </si>
  <si>
    <t>PE-DG-435-620-C006</t>
  </si>
  <si>
    <t>Details of Extra Reinforcement around openings</t>
  </si>
  <si>
    <t>PE-DG-435-612-C022</t>
  </si>
  <si>
    <t>PH BLDG. -(AB BAY-TG) FRAMING PLAN AT EL 8.5M FFL  (UNIT#1 &amp; UNIT#2) (3-SHEETS)</t>
  </si>
  <si>
    <t>PE-DG-435-616-C013</t>
  </si>
  <si>
    <t>BUNKER`S BAY - CLADDING AND MIS.DETAILS</t>
  </si>
  <si>
    <t>PE-DG-435-614-C001</t>
  </si>
  <si>
    <t>GA OF MDBFP DECK</t>
  </si>
  <si>
    <t>PE-DG-435-616-C014</t>
  </si>
  <si>
    <t>BUNKER BAY - G.A. OF BUNKERS &amp; SUPPORTING DETAILS</t>
  </si>
  <si>
    <t>PE-DG-435-622-C001</t>
  </si>
  <si>
    <t>TRANSFORMER YARD - LAYOUT SH-1(UNIT 1)</t>
  </si>
  <si>
    <t>PE-DG-435-640-C028</t>
  </si>
  <si>
    <t>SERVICE BLDG - GA &amp; RC DETAILS OF BEAMS &amp; SLAB AT ROOF LEVEL -SH1</t>
  </si>
  <si>
    <t>PE-DG-435-610-C004</t>
  </si>
  <si>
    <t>CANTEEN BLDG WITH DORMITORY (NEAR ADMIN) - ARCHITECTURAL ELEVATIONS &amp; SECTIONS</t>
  </si>
  <si>
    <t>PE-DG-435-619-C006</t>
  </si>
  <si>
    <t>GA &amp; RC DETAILS OF COLUMNS</t>
  </si>
  <si>
    <t>PE-DC-435-617-C004</t>
  </si>
  <si>
    <t>ID SYSTEM FOUNDATIONS(DESIGN OF ID SYS FDN BETWEEN ESP &amp; CHIMNEY)</t>
  </si>
  <si>
    <t>PE-DG-435-622-C002</t>
  </si>
  <si>
    <t>TRANSFORMER YARD - LAYOUT SH-2(UNIT 1)</t>
  </si>
  <si>
    <t>PE-DG-435-619-C007</t>
  </si>
  <si>
    <t>GA &amp; RC DETAILS OF GRADE BEAMS,PLINTH BEAMS &amp; LIFT PIT</t>
  </si>
  <si>
    <t>PE-DG-435-610-C005</t>
  </si>
  <si>
    <t>CANTEEN BLDG - DOOR &amp; WINDOW DETAILS (sht1 &amp; 2)</t>
  </si>
  <si>
    <t>PE-DG-435-641-C012</t>
  </si>
  <si>
    <t>ADMN BLDG. - DOOR &amp; PARTITIONS DETAILS</t>
  </si>
  <si>
    <t>PE-DG-435-612-C009</t>
  </si>
  <si>
    <t>PH BLDG.-DETAILS OF INTERMEDIATE COLUMNS   (UNIT#1 &amp; UNIT#2) (2-SHEETS)</t>
  </si>
  <si>
    <t>PE-DG-435-608-C009</t>
  </si>
  <si>
    <t>PERMT STORE - DETAILS OF CLADDING RUNNER</t>
  </si>
  <si>
    <t>PE-DG-435-612-C010</t>
  </si>
  <si>
    <t>PH BLDG-CLADDING FRAMING ELEVATION ON AXIS A  (UNIT#1 &amp; UNIT#2) (2-SHEETS)</t>
  </si>
  <si>
    <t>PE-DG-435-620-C007</t>
  </si>
  <si>
    <t>Internal platform details SH1</t>
  </si>
  <si>
    <t>PE-DG-435-620-C008</t>
  </si>
  <si>
    <t>Internal platform details SH2</t>
  </si>
  <si>
    <t>PE-DG-435-634-C004</t>
  </si>
  <si>
    <t>GA &amp; RC DETAILS OF OIL WATER SEPERATOR</t>
  </si>
  <si>
    <t>PE-DG-435-611-C001</t>
  </si>
  <si>
    <t>POWER HOUSE BUILDING -GA AND RC OF COLUMN FOUNDATION ON A ROW TO C ROW (UNIT#1) SH-1 and 2</t>
  </si>
  <si>
    <t>PE-DC-435-603-C001</t>
  </si>
  <si>
    <t>DESIGN OF DRAINS</t>
  </si>
  <si>
    <t>PE-DC-435-603-C002</t>
  </si>
  <si>
    <t>DESIGN OF ROAD</t>
  </si>
  <si>
    <t>PE-DG-435-650-C001</t>
  </si>
  <si>
    <t>FIRE STATION -GEN ARCH. PLAN ELEVATION &amp; SECTION.</t>
  </si>
  <si>
    <t>PE-DC-435-638-C002</t>
  </si>
  <si>
    <t>COND TRF PH -LOAD CALCULATION</t>
  </si>
  <si>
    <t>PE-DC-435-638-C003</t>
  </si>
  <si>
    <t>COND TRF PH -DESIGNOF FOUNDATIONS</t>
  </si>
  <si>
    <t>PE-DG-435-611-C021</t>
  </si>
  <si>
    <t>PH BLDG.(BC BAY-TG)- GA &amp; R.C. DTLS OF FLOOR AT EL+ 24M (UNIT#1 &amp; UNIT#2) (2-SHEETS)</t>
  </si>
  <si>
    <t>PE-DC-435-611-C006</t>
  </si>
  <si>
    <t>PH BLDG. - DESIGN OF AB BAY ROOF</t>
  </si>
  <si>
    <t>PE-DG-435-634-C005</t>
  </si>
  <si>
    <t>FO Dyke area-ga &amp; rc Details of foundations</t>
  </si>
  <si>
    <t>PE-DG-435-611-C039</t>
  </si>
  <si>
    <t>PH BLDG. (ABC BAY)- ARCH PLAN AT EL +3.5M (CCR BUILDING)</t>
  </si>
  <si>
    <t>PE-DC-435-602-C001</t>
  </si>
  <si>
    <t>GEOTECHNICAL INVESTIGATION REPORT</t>
  </si>
  <si>
    <t>19-Apr-18</t>
  </si>
  <si>
    <t>PE-DC-435-612-C001</t>
  </si>
  <si>
    <t>PH BLDG. - LOAD CALCULATION FOR ANALYSIS</t>
  </si>
  <si>
    <t>PE-DC-435-611-C005</t>
  </si>
  <si>
    <t>PH BLDG.- DESIGN OF CEP PIT</t>
  </si>
  <si>
    <t>PE-DC-435-647-C001</t>
  </si>
  <si>
    <t>COMPRESSOR BUILDING -  LOAD CALCULATIONS, ANALYSIS AND DESIGN OF FOUNDATION</t>
  </si>
  <si>
    <t>PE-DC-435-647-C002</t>
  </si>
  <si>
    <t>COMPRESSOR BUILDING - DESIGN OF COLUMNS AND BEAMS</t>
  </si>
  <si>
    <t>PE-DC-435-612-C023</t>
  </si>
  <si>
    <t>P.H. BLDG.-DES. OF FLOOR BEAMS @ EL +17.0M (AB BAY) (UNIT-1 &amp; 2)</t>
  </si>
  <si>
    <t>PE-DC-435-612-C024</t>
  </si>
  <si>
    <t>PH BLDG.-DESIGN OF PIPE &amp; CABLE RACK AT AXIS C (UNIT-1 &amp; 2 &amp; CCR)</t>
  </si>
  <si>
    <t>PE-DG-435-647-C004</t>
  </si>
  <si>
    <t>COMP BLDG -G.A &amp; R.C. DETAILS OF PLINTH BEAMS &amp; LINTEL BEAMS</t>
  </si>
  <si>
    <t>PE-DG-435-612-C040</t>
  </si>
  <si>
    <t>PH BLDG. -PIPE AND CABLE SUPPORTING STRUCTURE ALONG AXIS-C</t>
  </si>
  <si>
    <t>PE-DG-435-613-C012</t>
  </si>
  <si>
    <t>T.G DECK-REINFORCEMENT DETAILS OF CROSS-BEAM-5(SHEETS 1 &amp; 2)</t>
  </si>
  <si>
    <t>PE-DG-435-665-C002</t>
  </si>
  <si>
    <t>WEIGH BRIDGE -GA &amp; RC DETAIL OF PIT</t>
  </si>
  <si>
    <t>PE-DG-435-641-C038</t>
  </si>
  <si>
    <t>DISPENSARY –GA &amp; RC DETAILS OF ROOF BEAM &amp; SLAB</t>
  </si>
  <si>
    <t>PE-DG-435-641-C040</t>
  </si>
  <si>
    <t>DISPENSARY –GA &amp; RC DETAILS OF STAIR</t>
  </si>
  <si>
    <t>PE-DC-435-611-C004</t>
  </si>
  <si>
    <t>P.H. BLDG.-DESIGN OF C.W. PIT</t>
  </si>
  <si>
    <t>PE-DG-435-617-C013</t>
  </si>
  <si>
    <t>BOILER AREA - GA &amp; RC DETAILS OF GRADE SLAB / PAVING</t>
  </si>
  <si>
    <t>PE-DG-435-611-C053</t>
  </si>
  <si>
    <t>PH BLDG.- ARCH PLAN AT EL+17M (INDICATING FLOORING PATTERN) (UNIT#1, UNIT#2 &amp; CCR BUILDING) (3-SHEETS)</t>
  </si>
  <si>
    <t>PE-DG-435-619-C003</t>
  </si>
  <si>
    <t>ESP CONTROL BLDG.-ARCHITECTURAL DETAILS-SH-3 (ELEVATIONS)</t>
  </si>
  <si>
    <t>PE-DG-435-641-C029</t>
  </si>
  <si>
    <t>GATE HOUSE - DETAILS OF GATE STRUCTURE</t>
  </si>
  <si>
    <t>PE-DC-435-612-C022</t>
  </si>
  <si>
    <t>P.H. BLDG.-DES. OF FLOOR BEAMS +12.0 M (AB BAY) CCR</t>
  </si>
  <si>
    <t>PE-DG-435-610-C006</t>
  </si>
  <si>
    <t>CANTEEN BLDG(NEAR FIRE STATION) - LAYOUT &amp; RC DETAILS OF COL,FOUNDATIONS</t>
  </si>
  <si>
    <t>PE-DG-435-611-C057</t>
  </si>
  <si>
    <t>PE-DG-435-612-C011</t>
  </si>
  <si>
    <t>PH BLDG-CLADDING FRAMING ELEVATION ON AXIS C   (UNIT#1 &amp; UNIT#2) (2-SHEETS)</t>
  </si>
  <si>
    <t>PE-DC-435-618-C004</t>
  </si>
  <si>
    <t>SEAL AIR FAN -DESIGN OF FAN FDN</t>
  </si>
  <si>
    <t>PE-DG-435-616-C012</t>
  </si>
  <si>
    <t>BUNKER BAY - FRAMING PLAN OF BUNKER ROOF.</t>
  </si>
  <si>
    <t>PE-DG-435-617-C019</t>
  </si>
  <si>
    <t>INTERFPLANT CABLE TRENCHES-GA &amp; RC DETAILS</t>
  </si>
  <si>
    <t>02-Jun-20</t>
  </si>
  <si>
    <t>PE-DG-435-617-C020</t>
  </si>
  <si>
    <t>GA &amp; RC DETAILS OF MRS TRENCH</t>
  </si>
  <si>
    <t>15-Jul-20</t>
  </si>
  <si>
    <t>PE-DG-435-621-C006</t>
  </si>
  <si>
    <t>AUXILIARY BOILER-FD FAN &amp; BFP FOUNDATION-GA DETAILS</t>
  </si>
  <si>
    <t>06-May-19</t>
  </si>
  <si>
    <t>PE-DG-435-621-C007</t>
  </si>
  <si>
    <t>AUXILIARY BOILER-FD FAN &amp; BFP FOUNDATION-RC DETAILS</t>
  </si>
  <si>
    <t>PE-DG-435-621-C008</t>
  </si>
  <si>
    <t>AUXILIARY BOILER-STACK FOUNDATION-GA DETAILS</t>
  </si>
  <si>
    <t>20-May-19</t>
  </si>
  <si>
    <t>PE-DG-435-621-C009</t>
  </si>
  <si>
    <t>AUXILIARY BOILER-STACK FOUNDATION-RC DETAILS</t>
  </si>
  <si>
    <t>PE-DG-435-622-C020SHT1</t>
  </si>
  <si>
    <t>TRANSFORMER YARD - SAT -CONCRETE OUTLINE &amp; GA DETAILS</t>
  </si>
  <si>
    <t>05-Mar-19</t>
  </si>
  <si>
    <t>PE-DG-435-622-C020 SHT2</t>
  </si>
  <si>
    <t>TRANSFORMER YARD - SAT -FBWALL &amp; RC DETAILS</t>
  </si>
  <si>
    <t>15-Mar-19</t>
  </si>
  <si>
    <t>PE-DG-435-622-C021</t>
  </si>
  <si>
    <t>TRANSFORMER YARD - STANDBY MAINTENANCE TRF -CONCRETE OUTLINE &amp; GA DETAILS</t>
  </si>
  <si>
    <t>25-Mar-19</t>
  </si>
  <si>
    <t>PE-DG-435-622-C022</t>
  </si>
  <si>
    <t>TRANSFORMER YARD - STANDBY MAINTENANCE TRF -CONCRETE OUTLINE &amp; RC DETAILS</t>
  </si>
  <si>
    <t>05-May-19</t>
  </si>
  <si>
    <t>PE-DG-435-622-C023</t>
  </si>
  <si>
    <t>TRANSFORMER YARD - GA &amp; RC DETAILS OFAUX TRANSFORMERS FOR AHP,CHP,SWIPH</t>
  </si>
  <si>
    <t>15-May-19</t>
  </si>
  <si>
    <t>PE-DG-435-622-C024</t>
  </si>
  <si>
    <t>TRANSFORMER YARD - GA &amp; RC DETAILS OF TRF OIL FILTER PLANT SHED</t>
  </si>
  <si>
    <t>25-May-19</t>
  </si>
  <si>
    <t>PE-DG-435-627-C001</t>
  </si>
  <si>
    <t>H2,CO2 GAS CYLINDER SHED-GA,RC &amp; SUPERSTRUCTURE DETAILS OF SHED</t>
  </si>
  <si>
    <t>15-Nov-20</t>
  </si>
  <si>
    <t>PE-DG-435-640-C034</t>
  </si>
  <si>
    <t>BANK EXTENSION COUNTER-GA &amp; RC DETAILS OF FDNS ,COLUMNS,PLINTH BEAM</t>
  </si>
  <si>
    <t>25-Sep-20</t>
  </si>
  <si>
    <t>PE-DG-435-640-C035</t>
  </si>
  <si>
    <t>BANK EXTENSION COUNTER-GA &amp; RC DETAILS OF TIE,ROOF BEAMS &amp; ROOF SLAB</t>
  </si>
  <si>
    <t>25-Oct-20</t>
  </si>
  <si>
    <t>PE-DG-435-640-C036</t>
  </si>
  <si>
    <t>BANK EXTENSION COUNTER-GA &amp; RC DETAILS OF GROUND FLOOR</t>
  </si>
  <si>
    <t>25-Nov-20</t>
  </si>
  <si>
    <t>PE-DG-435-667-C001</t>
  </si>
  <si>
    <t>SWIPH - EXCAVATION DETAILS</t>
  </si>
  <si>
    <t>21-Dec-18</t>
  </si>
  <si>
    <t>PE-DG-435-667-C002</t>
  </si>
  <si>
    <t>SWIPH - ARCITECTURAL PLANS</t>
  </si>
  <si>
    <t>PE-DG-435-667-C003</t>
  </si>
  <si>
    <t>SWIPH - ARCITECTURAL ELEVATIONS</t>
  </si>
  <si>
    <t>PE-DG-435-667-C004</t>
  </si>
  <si>
    <t>SWIPH- ARCHITECTURAL SECTIONS</t>
  </si>
  <si>
    <t>30-Mar-19</t>
  </si>
  <si>
    <t>PE-DG-435-667-C005</t>
  </si>
  <si>
    <t>SWIPH - GA DETAILS OF SUMP (PLANS)</t>
  </si>
  <si>
    <t>10-May-19</t>
  </si>
  <si>
    <t>PE-DG-435-667-C006</t>
  </si>
  <si>
    <t>SWIPH - GA DETAILS OF SUMP (SECTION)</t>
  </si>
  <si>
    <t>PE-DG-435-667-C007</t>
  </si>
  <si>
    <t>SWIPH - RC DETAIL OF SUMP SH-1</t>
  </si>
  <si>
    <t>21-May-19</t>
  </si>
  <si>
    <t>PE-DG-435-667-C008</t>
  </si>
  <si>
    <t>SWIPH - RC DETAILS OF SUMP SH-2</t>
  </si>
  <si>
    <t>PE-DG-435-667-C009</t>
  </si>
  <si>
    <t>SWIPH - GA DETAIL AT MEZANINE FLOOR</t>
  </si>
  <si>
    <t>29-Sep-19</t>
  </si>
  <si>
    <t>PE-DG-435-667-C010</t>
  </si>
  <si>
    <t>SWIPH - RC DETAIL AT MEZANINE FLOOR</t>
  </si>
  <si>
    <t>PE-DG-435-667-C011</t>
  </si>
  <si>
    <t>SWIPH- GA DETAIL AT OPERATING FLOOR</t>
  </si>
  <si>
    <t>29-Nov-19</t>
  </si>
  <si>
    <t>PE-DG-435-667-C012</t>
  </si>
  <si>
    <t>SWIPH - RC DETAIL AT OPERATING FLOOR</t>
  </si>
  <si>
    <t>PE-DG-435-667-C013</t>
  </si>
  <si>
    <t>SWIPH - GA &amp; RC SHEET DETAIL OF ROOF</t>
  </si>
  <si>
    <t>29-Dec-19</t>
  </si>
  <si>
    <t>PE-DG-435-667-C014</t>
  </si>
  <si>
    <t>SWIPH - FOUNDATION LAYOUT &amp; RC DETAILS</t>
  </si>
  <si>
    <t>PE-DG-435-667-C015</t>
  </si>
  <si>
    <t>SWIPH - GA &amp; RC DETAILS OF GROUND FLOOR</t>
  </si>
  <si>
    <t>04-May-20</t>
  </si>
  <si>
    <t>PE-DG-435-667-C016</t>
  </si>
  <si>
    <t>SWIPH - SUPERSTRUCTURE FRAMING ELEVATION</t>
  </si>
  <si>
    <t>25-Jan-20</t>
  </si>
  <si>
    <t>PE-DG-435-667-C017</t>
  </si>
  <si>
    <t>SWIPH - GANTRY GIRDER</t>
  </si>
  <si>
    <t>PE-DG-435-667-C018</t>
  </si>
  <si>
    <t>SWIPH-GA DETAILS OF FOREBAY</t>
  </si>
  <si>
    <t>16-Mar-20</t>
  </si>
  <si>
    <t>PE-DG-435-667-C019</t>
  </si>
  <si>
    <t>SWIPH-RC DETAILS OF FOREBAY</t>
  </si>
  <si>
    <t>PE-DG-435-667-C020</t>
  </si>
  <si>
    <t>ELEC ANN - GA &amp; RC DETAILS OF SUBSTRUCTURE</t>
  </si>
  <si>
    <t>16-May-20</t>
  </si>
  <si>
    <t>PE-DG-435-667-C021</t>
  </si>
  <si>
    <t>ELEC ANN - GA &amp; RC DETAILS OF SUPERSTRUCTURE</t>
  </si>
  <si>
    <t>26-May-20</t>
  </si>
  <si>
    <t>PE-DG-435-667-C022</t>
  </si>
  <si>
    <t>BRINE WATERTANKS- GA &amp; RC DETAILS OF BRINE TANKS</t>
  </si>
  <si>
    <t>11-Jul-20</t>
  </si>
  <si>
    <t>PE-DG-435-667-C023</t>
  </si>
  <si>
    <t>12-Aug-20</t>
  </si>
  <si>
    <t>PE-DG-435-667-C024</t>
  </si>
  <si>
    <t>13-Sep-20</t>
  </si>
  <si>
    <t>PE-DG-435-668-C001</t>
  </si>
  <si>
    <t>SWO PH- EXCAVATION DETAILS</t>
  </si>
  <si>
    <t>15-Jan-19</t>
  </si>
  <si>
    <t>PE-DG-435-668-C002</t>
  </si>
  <si>
    <t>SWO PH- ARCITECTURAL PLANS</t>
  </si>
  <si>
    <t>15-Mar-20</t>
  </si>
  <si>
    <t>PE-DG-435-668-C003</t>
  </si>
  <si>
    <t>SWO PH - ARCITECTURAL ELEVATIONS</t>
  </si>
  <si>
    <t>20-Mar-20</t>
  </si>
  <si>
    <t>PE-DG-435-668-C004</t>
  </si>
  <si>
    <t>SWO PH- ARCHITECTURAL SECTIONS</t>
  </si>
  <si>
    <t>25-Mar-20</t>
  </si>
  <si>
    <t>PE-DG-435-668-C005</t>
  </si>
  <si>
    <t>SWO PH- GA DETAILS OF SUMP (PLANS)</t>
  </si>
  <si>
    <t>18-May-20</t>
  </si>
  <si>
    <t>PE-DG-435-668-C006</t>
  </si>
  <si>
    <t>SWO PH - GA DETAILS OF SUMP (SECTION)</t>
  </si>
  <si>
    <t>PE-DG-435-668-C007</t>
  </si>
  <si>
    <t>SWO PH - RC DETAIL OF SUMP SH-1</t>
  </si>
  <si>
    <t>28-May-20</t>
  </si>
  <si>
    <t>PE-DG-435-668-C008</t>
  </si>
  <si>
    <t>SWO PH- RC DETAILS OF SUMP SH-2</t>
  </si>
  <si>
    <t>PE-DG-435-668-C009</t>
  </si>
  <si>
    <t>SWO PH - GA DETAIL AT MEZANINE FLOOR</t>
  </si>
  <si>
    <t>08-Jun-20</t>
  </si>
  <si>
    <t>PE-DG-435-668-C010</t>
  </si>
  <si>
    <t>SWO PH- RC DETAIL AT MEZANINE FLOOR</t>
  </si>
  <si>
    <t>18-Jun-20</t>
  </si>
  <si>
    <t>PE-DG-435-668-C011</t>
  </si>
  <si>
    <t>SWO PH- GA DETAIL AT OPERATING FLOOR</t>
  </si>
  <si>
    <t>28-Jun-20</t>
  </si>
  <si>
    <t>PE-DG-435-668-C012</t>
  </si>
  <si>
    <t>SWO PH - RC DETAIL AT OPERATING FLOOR</t>
  </si>
  <si>
    <t>05-Jul-20</t>
  </si>
  <si>
    <t>PE-DG-435-668-C013</t>
  </si>
  <si>
    <t>SWO PH - GA &amp; RC DETAIL OF ROOF BEAM AND SLAB</t>
  </si>
  <si>
    <t>PE-DG-435-668-C014</t>
  </si>
  <si>
    <t>SWO PH- GA AND RC DETAIL OF FOUNDATION COLUMN &amp; PLINTH BEAMS</t>
  </si>
  <si>
    <t>25-Jul-20</t>
  </si>
  <si>
    <t>PE-DG-435-668-C015</t>
  </si>
  <si>
    <t>SWO PH- GA &amp; RC DETAILS OF GROUND FLOOR</t>
  </si>
  <si>
    <t>08-Aug-20</t>
  </si>
  <si>
    <t>PE-DG-435-668-C016</t>
  </si>
  <si>
    <t>SWO PH- GA AND RC DETAIL OF LINTEL AND TIE BEAMS</t>
  </si>
  <si>
    <t>28-Aug-20</t>
  </si>
  <si>
    <t>PE-DG-435-668-C017</t>
  </si>
  <si>
    <t>SWO PH- GANTRY GIRDER AND CORBEL</t>
  </si>
  <si>
    <t>18-Sep-20</t>
  </si>
  <si>
    <t>PE-DG-435-669-C001</t>
  </si>
  <si>
    <t>DIESEL BUNK-ARCH PLAN,ELEV,SECTIONS</t>
  </si>
  <si>
    <t>02-Nov-20</t>
  </si>
  <si>
    <t>PE-DG-435-669-C002</t>
  </si>
  <si>
    <t>DIESEL BUNK-GA &amp; RC DETAILS OF FDN</t>
  </si>
  <si>
    <t>22-Nov-20</t>
  </si>
  <si>
    <t>PE-DG-435-669-C003</t>
  </si>
  <si>
    <t>DIESEL BUNK-MISC FDN DETAILS</t>
  </si>
  <si>
    <t>28-Nov-20</t>
  </si>
  <si>
    <t>PE-DG-435-671-C007</t>
  </si>
  <si>
    <t>SERVICE &amp; POTABLE WATER OVERHEAD TANK-SH1</t>
  </si>
  <si>
    <t>03-Nov-19</t>
  </si>
  <si>
    <t>PE-DG-435-671-C008</t>
  </si>
  <si>
    <t>SERVICE &amp; POTABLE WATER OVERHEAD TANK-SH2</t>
  </si>
  <si>
    <t>13-Nov-19</t>
  </si>
  <si>
    <t>PE-DG-435-671-C009</t>
  </si>
  <si>
    <t>SERVICE &amp; POTABLE WATER OVERHEAD TANK-SH3</t>
  </si>
  <si>
    <t>23-Nov-19</t>
  </si>
  <si>
    <t>PE-DG-435-671-C010</t>
  </si>
  <si>
    <t>SERVICE &amp; POTABLE WATER OVERHEAD TANK-SH4</t>
  </si>
  <si>
    <t>06-Mar-20</t>
  </si>
  <si>
    <t>PE-DG-435-671-C011</t>
  </si>
  <si>
    <t>SERVICE &amp; POTABLE WATER OVERHEAD TANK-SH5</t>
  </si>
  <si>
    <t>17-Mar-20</t>
  </si>
  <si>
    <t>PE-DC-435-617-C007</t>
  </si>
  <si>
    <t>INTERRPLANT CABLE TRENCH-DESIGN</t>
  </si>
  <si>
    <t>PE-DC-435-617-C008</t>
  </si>
  <si>
    <t>DESIGN OF MRS TRENCH</t>
  </si>
  <si>
    <t>PE-DC-435-621-C001</t>
  </si>
  <si>
    <t>AUX BOILER-DESIGN OF FOUNDATIONS</t>
  </si>
  <si>
    <t>PE-DC-435-621-C002</t>
  </si>
  <si>
    <t>AUX BOILER-DESIGN OF STACK FOUNDATION</t>
  </si>
  <si>
    <t>24-Mar-19</t>
  </si>
  <si>
    <t>PE-DC-435-621-C005</t>
  </si>
  <si>
    <t>AUX BOILER-DESIGN OF FD &amp; BFP FOUNDATION</t>
  </si>
  <si>
    <t>28-May-19</t>
  </si>
  <si>
    <t>PE-DC-435-622-C007</t>
  </si>
  <si>
    <t>TRANSFORMER YARD -DESIGN OF STANDBY TRANSFORMER FOUNDATION,FBWALL</t>
  </si>
  <si>
    <t>PE-DC-435-622-C008</t>
  </si>
  <si>
    <t>TRANSFORMER YARD -DESIGN OF IPBD &amp; SPBD FOUNDATIONS</t>
  </si>
  <si>
    <t>PE-DC-435-622-C009</t>
  </si>
  <si>
    <t>TRANSFORMER YARD -DESIGN OF TRF OIL FILTER PLANT</t>
  </si>
  <si>
    <t>PE-DC-435-627-C001</t>
  </si>
  <si>
    <t>DESIGN OF H2 CO2 SHED FDNS &amp; SUPERSTUCTURE</t>
  </si>
  <si>
    <t>PE-DC-435-640-C005</t>
  </si>
  <si>
    <t>BANK EXTENSION COUNTER-LOAD CALC &amp; DESIGN</t>
  </si>
  <si>
    <t>PE-DC-435-665-C002</t>
  </si>
  <si>
    <t>WEIGHBRIDGE CONTROL ROOM-DESIGN OF FOUNDATIONS &amp; SUPERSTRUCTURE</t>
  </si>
  <si>
    <t>20-Nov-19</t>
  </si>
  <si>
    <t>PE-DC-435-665-C003</t>
  </si>
  <si>
    <t>DIESEL BUNK-DESIGN OF MISC FOUNDATIONS</t>
  </si>
  <si>
    <t>PE-DC-435-667-C001</t>
  </si>
  <si>
    <t>SWI PUMP HOUSE - LOAD CALCULATION</t>
  </si>
  <si>
    <t>PE-DC-435-667-C002</t>
  </si>
  <si>
    <t>SWI PUMP HOUSE - DESIGN OF FOUNDATIONS</t>
  </si>
  <si>
    <t>PE-DC-435-667-C003</t>
  </si>
  <si>
    <t>SWI PUMP HOUSE - DESIGN OF SUPERSTRUCTURE</t>
  </si>
  <si>
    <t>PE-DC-435-667-C004</t>
  </si>
  <si>
    <t>SWI PUMP HOUSE - DESIGN OF FLOORS</t>
  </si>
  <si>
    <t>PE-DC-435-667-C005</t>
  </si>
  <si>
    <t>SWI PUMP HOUSE - DESIGN OF SUMP</t>
  </si>
  <si>
    <t>PE-DC-435-667-C006</t>
  </si>
  <si>
    <t>SWI ELEC ANNEXE - LOAD CALCULATION</t>
  </si>
  <si>
    <t>PE-DC-435-668-C001</t>
  </si>
  <si>
    <t>SWO PH - LOAD CALCULATION</t>
  </si>
  <si>
    <t>PE-DC-435-668-C002</t>
  </si>
  <si>
    <t>SWO PH - DESIGN OF FOUNDATIONS, COLUMN AND PLINTH BEAMS</t>
  </si>
  <si>
    <t>PE-DC-435-668-C003</t>
  </si>
  <si>
    <t>SWO PH - DESIGN OF LINTEL AND TIE BEAMS</t>
  </si>
  <si>
    <t>PE-DC-435-668-C004</t>
  </si>
  <si>
    <t>SWO PH - DESIGN OF FLOORS</t>
  </si>
  <si>
    <t>PE-DC-435-668-C005</t>
  </si>
  <si>
    <t>SWO PH - DESIGN OF SUMP</t>
  </si>
  <si>
    <t>PE-DC-435-668-C006</t>
  </si>
  <si>
    <t>SWO PH - DESIGN OF ROOF BEAMS AND ROOF SLAB</t>
  </si>
  <si>
    <t>PE-DC-435-669-C001</t>
  </si>
  <si>
    <t>DIESEL BUNK-DESIGN OF MISC FDNS</t>
  </si>
  <si>
    <t>30-Jun-19</t>
  </si>
  <si>
    <t>07-May-19</t>
  </si>
  <si>
    <t>PE-DC-435-602-C002</t>
  </si>
  <si>
    <t>GEOTECHNICAL INVESTIGATION REPORT-PART-2</t>
  </si>
  <si>
    <t>PE-DG-435-612-C042</t>
  </si>
  <si>
    <t>PH BLDG. - STRUCTURAL FRAMING ALONG B ROW (CCR BUILDING)</t>
  </si>
  <si>
    <t>17-Nov-18</t>
  </si>
  <si>
    <t>PE-DG-435-612-C043</t>
  </si>
  <si>
    <t>PH BLDG. - STRUCTURAL FRAMING ALONG C ROW (CCR BUILDING)</t>
  </si>
  <si>
    <t>28-Nov-18</t>
  </si>
  <si>
    <t>PE-DG-435-612-C044</t>
  </si>
  <si>
    <t>PH BLDG.-AB BAY-DETAILS OF STAIRCASE MKD. SC-06 &amp; 07</t>
  </si>
  <si>
    <t>17-May-19</t>
  </si>
  <si>
    <t>PE-DG-435-612-C045</t>
  </si>
  <si>
    <t>PH BLDG.-AB BAY-DETAILS OF STAIRCASE MKD. SC-08</t>
  </si>
  <si>
    <t>17-Jun-19</t>
  </si>
  <si>
    <t>PE-DG-435-612-C046</t>
  </si>
  <si>
    <t>PH BUILDING DETAILS OF ROOF TRUSS ( CCR BUILDING)</t>
  </si>
  <si>
    <t>25-Nov-18</t>
  </si>
  <si>
    <t>PE-DG-435-612-C047</t>
  </si>
  <si>
    <t>PH BLDG. -PURLIN DETAILS (CCR BUILDING)</t>
  </si>
  <si>
    <t>25-Dec-18</t>
  </si>
  <si>
    <t>PE-DG-435-612-C048</t>
  </si>
  <si>
    <t>PH BLDG.-DETAILS OF INTERMEDIATE COLUMNS (CCR BUILDING)</t>
  </si>
  <si>
    <t>28-Apr-19</t>
  </si>
  <si>
    <t>PE-DG-435-612-C049</t>
  </si>
  <si>
    <t>PH BLDG-CLADDING FRAMING ELEVATION ON AXIS A (CCR BUILDING)</t>
  </si>
  <si>
    <t>28-Jun-19</t>
  </si>
  <si>
    <t>PE-DG-435-612-C050</t>
  </si>
  <si>
    <t>PH BLDG-CLADDING FRAMING ELEVATION ON AXIS C (CCR BUILDING)</t>
  </si>
  <si>
    <t>PE-DG-435-635-C001</t>
  </si>
  <si>
    <t>PE-DG-435-635-C001-DM TANK-GA &amp; RC DETAILS OF FOUNDATION</t>
  </si>
  <si>
    <t>PE-DC-435-612-C035</t>
  </si>
  <si>
    <t>P.H. BLDG.-DES. OF FLOOR BEAMS @ EL +8.5M (AB BAY) (CCR)</t>
  </si>
  <si>
    <t>04-Aug-19</t>
  </si>
  <si>
    <t>PE-DC-435-612-C036</t>
  </si>
  <si>
    <t>P.H. BLDG.-DES. OF FLOOR BEAMS @ EL +17.0M (AB BAY) (CCR)</t>
  </si>
  <si>
    <t>PE-DC-435-612-C037</t>
  </si>
  <si>
    <t>PH BLDG.-DESIGN OF BC/CD/DE/EF/FG/GH BAY SECONDARY BEAMS @8.5M (CCR)</t>
  </si>
  <si>
    <t>PE-DC-435-612-C038</t>
  </si>
  <si>
    <t>PH BLDG.-DESIGN OF BC/CD/DE/EF/FG/GH BAY SECONDARY BEAMS @12.5M/13.5M (CCR)</t>
  </si>
  <si>
    <t>PE-DC-435-612-C039</t>
  </si>
  <si>
    <t>PH BLDG.-DESIGN OF BC/CD/DE/EF/FG/GH BAY SECONDARY BEAMS @17M (CCR)</t>
  </si>
  <si>
    <t>PE-DC-435-612-C040</t>
  </si>
  <si>
    <t>PH BLDG.-DESIGN OF BC/CD/DE/EF/FG/GH BAY SECONDARY BEAMS @27.5M (CCR)</t>
  </si>
  <si>
    <t>07-Aug-19</t>
  </si>
  <si>
    <t>PE-DC-435-612-C041</t>
  </si>
  <si>
    <t>PH BLDG.-DESIGN OF BC/CD/DE/EF/FG/GH BAY SECONDARY BEAMS @32.5M (CCR)</t>
  </si>
  <si>
    <t>20-Dec-19</t>
  </si>
  <si>
    <t>PE-DC-435-612-C042</t>
  </si>
  <si>
    <t>PH BLDG.-DESIGN OF MISC. STRUCTURES</t>
  </si>
  <si>
    <t>PE-DC-435-611-C007</t>
  </si>
  <si>
    <t>PH BLDG. DESIGN OF MISC FOUNDATIONS AND TRENCHES</t>
  </si>
  <si>
    <t>PE-DC-435-612-C034</t>
  </si>
  <si>
    <t>P. H. BLDG. - DES. OF AUXILIARY COLUMNS (CCR)</t>
  </si>
  <si>
    <t>PE-DC-435-651-C003</t>
  </si>
  <si>
    <t>CW ENCASEMENT-DESIGN</t>
  </si>
  <si>
    <t>21-Apr-19</t>
  </si>
  <si>
    <t>PE-DC-435-635-C002</t>
  </si>
  <si>
    <t>Dm pumphouse-load calculations-design of substr &amp; supstr</t>
  </si>
  <si>
    <t>PE-DC-435-635-C003</t>
  </si>
  <si>
    <t>DM pumphouse-design of ground floor</t>
  </si>
  <si>
    <t>PE-DC-435-620-C008</t>
  </si>
  <si>
    <t>Chimney Wind tunnel study reports</t>
  </si>
  <si>
    <t>PE-DG-435-616-C011</t>
  </si>
  <si>
    <t>Mill &amp; Bunker Bay – steel framing details of Tripper floor</t>
  </si>
  <si>
    <t>12-Jul-19</t>
  </si>
  <si>
    <t>PH BLDG.-DESIGN OF BC/CD/DE/EF/FG/GH BAY SECONDARY BEAMS @24M (CCR)</t>
  </si>
  <si>
    <t>PE-DC-435-619-C005</t>
  </si>
  <si>
    <t>ESP CONTROL BLDG.-DESIGN OF SUBSTRUCTURE</t>
  </si>
  <si>
    <t>PE-DC-435-619-C006</t>
  </si>
  <si>
    <t>ESP CONTROL BLDG.-DESIGN OF STAIRCASE</t>
  </si>
  <si>
    <t>22-Sep-19</t>
  </si>
  <si>
    <t>PE-DC-435-621-C003</t>
  </si>
  <si>
    <t>AUXILIARY BOILER-DESIGN OF AUX BFP FOUNDATION</t>
  </si>
  <si>
    <t>21-Sep-19</t>
  </si>
  <si>
    <t>PE-DG-435-636-C001</t>
  </si>
  <si>
    <t>DESALINATED WATER PUMP HOUSE-ARCH PLAN AT EL (±)0.00M, TERRACE PLAN, AND FINISH SCHEDULE</t>
  </si>
  <si>
    <t>PE-DG-435-636-C002</t>
  </si>
  <si>
    <t>DESALINATED WATER PUMP HOUSE-ARCHITECTURAL ELEVATIONS &amp; SECTIONS</t>
  </si>
  <si>
    <t>DESALINATED WATER PUMPHOUSE-ARCH PLAN AT EL (�) 0.0M, TERRACE PLAN,  AND FINISH SCHEDULE</t>
  </si>
  <si>
    <t>30-Oct-19</t>
  </si>
  <si>
    <t>DESALINATED WATER PUMPHOUSE-ARCH ELEVATIONS�&amp; SECTIONS</t>
  </si>
  <si>
    <t>PE-DG-435-636-C003</t>
  </si>
  <si>
    <t>DESALINATED WATER PUMPHOUSE- DETAILS OF FOUNDATIONS, COLUMNS</t>
  </si>
  <si>
    <t>30-Nov-19</t>
  </si>
  <si>
    <t>PE-DG-435-636-C004</t>
  </si>
  <si>
    <t>DESALINATED WATER PUMPHOUSE- LAYOUT AND DETAILS OF GRADE BEAMS &amp; PLINTH BEAMS</t>
  </si>
  <si>
    <t>PE-DG-435-636-C005</t>
  </si>
  <si>
    <t>DESALINATED WATER PUMPHOUSE- LAYOUT AND DETAILS OF TIE BEAMS, ROOF SLAB AND BEAMS</t>
  </si>
  <si>
    <t>PE-DG-435-636-C006</t>
  </si>
  <si>
    <t>DESALINATED WATER PUMPHOUSE-LAYOUT AND DETAILS OF GROUND FLOOR AND PUMP FOUNDATIONS</t>
  </si>
  <si>
    <t>30-Dec-19</t>
  </si>
  <si>
    <t>PE-DG-435-636-C007</t>
  </si>
  <si>
    <t>DESALINATED WATER PUMPHOUSE-MISC DETAILS</t>
  </si>
  <si>
    <t>28-Feb-20</t>
  </si>
  <si>
    <t>PE-DG-435-636-C008 (SHEET 1 OF 3)</t>
  </si>
  <si>
    <t>DESALINATED AND FIRE WATER TANK - GA &amp; SECTION OF  TANK</t>
  </si>
  <si>
    <t>PE-DG-435-636-C008 (SHEET 2 OF 3)</t>
  </si>
  <si>
    <t>PE-DG-435-636-C008 (SHEET 3 OF 3)</t>
  </si>
  <si>
    <t>PE-DG-435-636-C009 (SHEET 1 OF 3)</t>
  </si>
  <si>
    <t>DESALINATED AND FIRE WATER TANK - RC DETAIL OF  TANK</t>
  </si>
  <si>
    <t>PE-DG-435-636-C009 (SHEET 2 OF 3)</t>
  </si>
  <si>
    <t>PE-DG-435-636-C009 (SHEET 3 OF 3)</t>
  </si>
  <si>
    <t>PE-DC-435-636-C001</t>
  </si>
  <si>
    <t>DESALINATED WATER PUMPHOUSE- LOAD CALCULATIONS</t>
  </si>
  <si>
    <t>PE-DC-435-636-C002</t>
  </si>
  <si>
    <t>DESALINATED WATER PUMPHOUSE- DESIGN OF FOUNDATIONS &amp; COLUMNS</t>
  </si>
  <si>
    <t>PE-DC-435-636-C003</t>
  </si>
  <si>
    <t>DESALINATED WATER PUMPHOUSE- DESIGN OF PLINTH &amp; TIE BEAMS</t>
  </si>
  <si>
    <t>PE-DC-435-636-C004</t>
  </si>
  <si>
    <t>DESALINATED WATER PUMPHOUSE- DESIGN OF ROOF BEAMS &amp; ROOF SLAB</t>
  </si>
  <si>
    <t>PE-DC-435-636-C005</t>
  </si>
  <si>
    <t>DESALINATED WATER PUMPHOUSE-DESIGN OF GROUND FLOOR SLAB &amp; PUMP FOUNDATIONS</t>
  </si>
  <si>
    <t>PE-DC-435-636-C006</t>
  </si>
  <si>
    <t>DESALINATED WATER TANK-LOAD CALCULATIONS &amp; ANALYSIS</t>
  </si>
  <si>
    <t>PE-DC-435-636-C007</t>
  </si>
  <si>
    <t>DESALINATED WATER TANK-DESIGN OF FOUNDATIONS</t>
  </si>
  <si>
    <t>PE-DC-435-636-C008</t>
  </si>
  <si>
    <t>DESALINATED WATER TANK-DESIGN OF BEAMS &amp; COLUMNS</t>
  </si>
  <si>
    <t>PE-DC-435-636-C009</t>
  </si>
  <si>
    <t>DESALINATED WATER TANK-DESIGN OF MISC FDNS</t>
  </si>
  <si>
    <t>PE-DC-435-667-C007</t>
  </si>
  <si>
    <t>SWI ELEC ANNEXE - DESIGN OF FOUNDATIONS</t>
  </si>
  <si>
    <t>PE-DC-435-667-C008</t>
  </si>
  <si>
    <t>SWI ELEC ANNEXE - DESIGN OF BEMAS AND SLAB</t>
  </si>
  <si>
    <t>22-Feb-20</t>
  </si>
  <si>
    <t>PE-DC-435-667-C009</t>
  </si>
  <si>
    <t>SWI ELEC ANNEXE - DESIGN OF FLOORS AND TRENCHES</t>
  </si>
  <si>
    <t>PE-DC-435-667-C010</t>
  </si>
  <si>
    <t>SWI ELEC ANNEXE - DESIGN OF MISC STRUCTURE</t>
  </si>
  <si>
    <t>PE-DC-435-667-C011</t>
  </si>
  <si>
    <t>SWI ELEC ANNEXE - DESIGN OF TRNASFORMER FDN AND FB WALL</t>
  </si>
  <si>
    <t>PE-DC-435-667-C012</t>
  </si>
  <si>
    <t>SWI PUMP HOUSE - DESIGN OF FORE BAY</t>
  </si>
  <si>
    <t>PE-DC-435-667-C013</t>
  </si>
  <si>
    <t>SWI PUMP HOUSE - DESIGN OF GANTRY GIRDER</t>
  </si>
  <si>
    <t>25-Feb-20</t>
  </si>
  <si>
    <t>PE-DC-435-667-C014</t>
  </si>
  <si>
    <t>SWI PUMP HOUSE - DESIGN OF CHANNEL</t>
  </si>
  <si>
    <t>PE-DG-435-667-C025</t>
  </si>
  <si>
    <t>SWIPH-ELEC ANN - GA &amp; RC DETAILS OF FB WALL AND TRANSFORMER FOUNDATION DETAIL</t>
  </si>
  <si>
    <t>PE-DG-435-667-C026</t>
  </si>
  <si>
    <t>SWIPH-ELEC ANN - GA &amp; RC DETAILS OF FLOOR</t>
  </si>
  <si>
    <t>PE-DG-435-667-C027</t>
  </si>
  <si>
    <t>SWIPH-GA DETAILS OF CHNNEL</t>
  </si>
  <si>
    <t>PE-DG-435-667-C028</t>
  </si>
  <si>
    <t>SWIPH-RC DETAILS OF CHNNEL</t>
  </si>
  <si>
    <t>PE-DC-435-648-C001</t>
  </si>
  <si>
    <t>AIR WASHER BLDG -LOAD CALCULATIONS</t>
  </si>
  <si>
    <t>15-Feb-20</t>
  </si>
  <si>
    <t>PE-DC-435-648-C002</t>
  </si>
  <si>
    <t>AIR WASHER BLDG - DESIGN OF FOUNDATIONS</t>
  </si>
  <si>
    <t>PE-DC-435-648-C003</t>
  </si>
  <si>
    <t>AIR WASHER BLDG -DESIGN OF COLUMN, BRACINGS AND BASE PLATE</t>
  </si>
  <si>
    <t>PE-DC-435-648-C004</t>
  </si>
  <si>
    <t>AIR WASHER BLDG -DESIGN OF W BEAMS</t>
  </si>
  <si>
    <t>PE-DC-435-648-C005</t>
  </si>
  <si>
    <t>AIR WASHER BLDG - DESIGN OF ROOF BEAMS</t>
  </si>
  <si>
    <t>PE-DC-435-634-C005</t>
  </si>
  <si>
    <t>F.O. PR PH -DESIGN OF GROUND FLOOR</t>
  </si>
  <si>
    <t>12-Mar-20</t>
  </si>
  <si>
    <t>PE-DC-435-647-C004</t>
  </si>
  <si>
    <t>COMPRESSOR BUILDING - DESIGN OF  STAIRCASE AND EQUIPEMENT FOUNDATION AT EL(±)0.00M</t>
  </si>
  <si>
    <t>08-Nov-20</t>
  </si>
  <si>
    <t>PE-DG-435-647-C009</t>
  </si>
  <si>
    <t>COMP BLDG -FRAMING DETAILS OF CRANE GIRDER</t>
  </si>
  <si>
    <t>PE-DG-435-647-C010</t>
  </si>
  <si>
    <t>COMP BLDG -DETAILS OF WALL BEAM &amp; CLADDING</t>
  </si>
  <si>
    <t>PE-DG-435-647-C011</t>
  </si>
  <si>
    <t>COMP BLDG -GA &amp; RC DETAILS AT ROOF LEVEL</t>
  </si>
  <si>
    <t>25-Aug-20</t>
  </si>
  <si>
    <t>PE-DG-435-647-C012</t>
  </si>
  <si>
    <t>COMP BLDG -G.A &amp; R.C. DETAILS OF GRADE SLABS &amp; MISC FOUNDTIONS</t>
  </si>
  <si>
    <t>COMP BLDG - ARCHITECTURAL SECTIONS &amp; DETAILS</t>
  </si>
  <si>
    <t>COMP BLDG - ARCHITECTURAL TOILET DETAILS</t>
  </si>
  <si>
    <t>PE-DG-435-641-C016</t>
  </si>
  <si>
    <t>ADMN BLDG. - GA &amp; RC DETAILS OF GRADE SLAB AT EL(�)0.00M</t>
  </si>
  <si>
    <t>23-Oct-20</t>
  </si>
  <si>
    <t>PE-DG-435-640-C018</t>
  </si>
  <si>
    <t>SERVICE BLDG - GA &amp; RC DETAILS OF GRADE SLAB AT EL(�)0.00M</t>
  </si>
  <si>
    <t>PE-DG-435-640-C030</t>
  </si>
  <si>
    <t>SERVICE BLDG - GA &amp; RC DETAILS LIFT PIT</t>
  </si>
  <si>
    <t>22-Mar-20</t>
  </si>
  <si>
    <t>PE-DG-435-647-C008</t>
  </si>
  <si>
    <t>COMP BLDG -FRAMING AT ROOF LEVEL</t>
  </si>
  <si>
    <t>PE-DG-435-647-C007</t>
  </si>
  <si>
    <t>COMP BLDG -STRUCTURAL FRAMING AND BASEPLATE FRAMING</t>
  </si>
  <si>
    <t>14-Aug-19</t>
  </si>
  <si>
    <t>PE-DC-435-634-C006</t>
  </si>
  <si>
    <t>F.O. AYKE AREA -DESIGN OF TANKER UNLOADING PLATFORM</t>
  </si>
  <si>
    <t>PE-DC-435-634-C007</t>
  </si>
  <si>
    <t>F.O. DYKE AREA -DESIGN OF MISC FOUNDATIONS</t>
  </si>
  <si>
    <t>01-Mar-20</t>
  </si>
  <si>
    <t>PE-DC-435-668-C007</t>
  </si>
  <si>
    <t>PE-DG-435-641-C031</t>
  </si>
  <si>
    <t>POST OFFICE &amp; BANK EXTENSION-ARCH PLAN ELEV SECTIONS</t>
  </si>
  <si>
    <t>PE-DG-435-641-C032</t>
  </si>
  <si>
    <t>POST OFFICE &amp; BANK EXTENSION-ARCH- ELEV SECTIONS</t>
  </si>
  <si>
    <t>POST OFFICE &amp; BANK EXTENSION- GA &amp; RC DETAILS OF SUBSTR</t>
  </si>
  <si>
    <t>POST OFFICE &amp; BANK EXTENSION- GA &amp; RC DETAILS OF SUPSTR</t>
  </si>
  <si>
    <t>POST OFFICE &amp; BANK EXTENSION- GA &amp; RC DETAILS OF GR FLOOR</t>
  </si>
  <si>
    <t>PE-DC-435-641-C007-A</t>
  </si>
  <si>
    <t>POST OFFICE &amp; BANK EXTENSION- DESIGN OF SUBSTR</t>
  </si>
  <si>
    <t>PE-DC-435-641-C008-A</t>
  </si>
  <si>
    <t>POST OFFICE &amp; BANK EXTENSION- DESIGN OF SUPSTR</t>
  </si>
  <si>
    <t>PE-DG-435-668-C020</t>
  </si>
  <si>
    <t>SWO PH - GA OF OUTFALL TANK</t>
  </si>
  <si>
    <t>PE-DG-435-668-C021</t>
  </si>
  <si>
    <t>SWO PH - RC DETAIL OF OUTFALL TANK</t>
  </si>
  <si>
    <t>SWO PH - DESIGN OF OUTFALL TANK</t>
  </si>
  <si>
    <t>10-Mar-20</t>
  </si>
  <si>
    <t>PE-DG-435-668-C022</t>
  </si>
  <si>
    <t>SWO PH - GA OF FEED POOL</t>
  </si>
  <si>
    <t>PE-DG-435-668-C023</t>
  </si>
  <si>
    <t>SWO PH - RC DETAIL OF FEED POOL</t>
  </si>
  <si>
    <t>PE-DC-435-668-C008</t>
  </si>
  <si>
    <t>SWO PH - DESIGN OF FEED POOL</t>
  </si>
  <si>
    <t>M/s RPP INFRA (SCT 1770)</t>
  </si>
  <si>
    <t>M/s RPP INFRA (SCT 1821)</t>
  </si>
  <si>
    <t>M/s SREE SARAVANA (SCT 1823)</t>
  </si>
  <si>
    <t>M/s B&amp;B VELLORE (SCT 1805)</t>
  </si>
  <si>
    <t>M/s B&amp;B VELLORE (SCT 1815)</t>
  </si>
  <si>
    <t xml:space="preserve"> M/s PRIYA (SCT 1771)</t>
  </si>
  <si>
    <t>Boundary wall packages- 2</t>
  </si>
  <si>
    <t>M/s ANNAI INFRA (SCT 1811 P-1)</t>
  </si>
  <si>
    <t>M/s GEO FDNS (SCT-1811 P-2)</t>
  </si>
  <si>
    <t>M/s RPP INFRA (SCT 1820)</t>
  </si>
  <si>
    <t>M/s RPP INFRA (SCT 1809 P-1 )</t>
  </si>
  <si>
    <t>M/s SREE SARAVANA (SCT-1772)</t>
  </si>
  <si>
    <t>NDCT ‐ 1 Shell Foundation</t>
  </si>
  <si>
    <t>NDCT ‐ 2 Shell Foundation</t>
  </si>
  <si>
    <t>NDCT - 1&amp;2 - Shell</t>
  </si>
  <si>
    <t>NDCT - 1&amp;2 - Basin Floor</t>
  </si>
  <si>
    <t>CEP pit</t>
  </si>
  <si>
    <t>Mill fdns</t>
  </si>
  <si>
    <t>PH &amp; CCR Main Column</t>
  </si>
  <si>
    <t>PH Floors - Structural</t>
  </si>
  <si>
    <t>PH Aux. Column</t>
  </si>
  <si>
    <t>PH Staircase - Structural</t>
  </si>
  <si>
    <t>PH Roof Truss - Structural</t>
  </si>
  <si>
    <t>PH &amp; Bunker Floors - RCC</t>
  </si>
  <si>
    <t>Boiler &amp; ESP grade slab</t>
  </si>
  <si>
    <t>DG set bldg, Gate House</t>
  </si>
  <si>
    <t>TG raft Unit #1&amp;2</t>
  </si>
  <si>
    <t>Flue can - Structural</t>
  </si>
  <si>
    <t>Chimney SS Liner</t>
  </si>
  <si>
    <t>Grade and roof slab</t>
  </si>
  <si>
    <t>CWPH - floors, gantry</t>
  </si>
  <si>
    <t>Aux boiler fdn &amp; FD Fan fdn</t>
  </si>
  <si>
    <t>Permanent store</t>
  </si>
  <si>
    <t>Hydrogen gas cylinder</t>
  </si>
  <si>
    <t>Weigh bridge</t>
  </si>
  <si>
    <t>CST tank &amp; PH</t>
  </si>
  <si>
    <t>Aux boiler stack fdn</t>
  </si>
  <si>
    <t>Desalination tank &amp; PH</t>
  </si>
  <si>
    <t>FO Dyke Floor &amp; Oil Seperator</t>
  </si>
  <si>
    <t>FO Pump House</t>
  </si>
  <si>
    <t>Canteen‐near fire station</t>
  </si>
  <si>
    <t>Admin bldg</t>
  </si>
  <si>
    <t>Dispensary</t>
  </si>
  <si>
    <t>Bank &amp; post office bldg</t>
  </si>
  <si>
    <t>Watch towers</t>
  </si>
  <si>
    <t>GRPpiping - SWIPH to CWPH</t>
  </si>
  <si>
    <t>ERH Tunnel</t>
  </si>
  <si>
    <t>Pent House</t>
  </si>
  <si>
    <t>CHP MCC 2</t>
  </si>
  <si>
    <t>CHP MCC 3</t>
  </si>
  <si>
    <t>AWPH</t>
  </si>
  <si>
    <t>FASPH &amp; FASS</t>
  </si>
  <si>
    <t>Garlanding pedestal</t>
  </si>
  <si>
    <t>Pipe Rack</t>
  </si>
  <si>
    <t>BC 3A/B</t>
  </si>
  <si>
    <t>BC 7A/B (Bet JNT 4 &amp; 5)</t>
  </si>
  <si>
    <t>Tunnel &amp; Pent House</t>
  </si>
  <si>
    <t>Cable racks</t>
  </si>
  <si>
    <t>Platforms, Staircase - Strl</t>
  </si>
  <si>
    <t xml:space="preserve">Boundary wall -1 </t>
  </si>
  <si>
    <t>RCC</t>
  </si>
  <si>
    <t>Boundary wall -2</t>
  </si>
  <si>
    <t>Value of work (Cr) for SWIO</t>
  </si>
  <si>
    <t>5090 RM</t>
  </si>
  <si>
    <t>1212 RM</t>
  </si>
  <si>
    <t>Chlori chamber &amp; Septic tanks</t>
  </si>
  <si>
    <t>ISG SCOPE</t>
  </si>
  <si>
    <t>PEM SCOPE</t>
  </si>
  <si>
    <t>Supply of HDPE Pipes</t>
  </si>
  <si>
    <t xml:space="preserve">Design &amp; Engineering </t>
  </si>
  <si>
    <t>Onshore works</t>
  </si>
  <si>
    <t xml:space="preserve">Offshore works </t>
  </si>
  <si>
    <t>Total value of Value of work (PEM+ISG) (Cr)</t>
  </si>
  <si>
    <t xml:space="preserve">ACTUAL </t>
  </si>
  <si>
    <t>AREAS OF WORK</t>
  </si>
  <si>
    <t>Workshop bldg floor &amp; roof</t>
  </si>
  <si>
    <t>Gas sampl &amp;liner exp joints</t>
  </si>
  <si>
    <t>Qty Completed as on</t>
  </si>
  <si>
    <t>Balance Qty. 
As on</t>
  </si>
  <si>
    <t>RFC DRG. available as on</t>
  </si>
  <si>
    <t>Super Str</t>
  </si>
  <si>
    <t>POWER HOUSE FDNS work through B&amp;B builders under SCT 1815</t>
  </si>
  <si>
    <t>Completed</t>
  </si>
  <si>
    <t>Scope</t>
  </si>
  <si>
    <t>Excavation</t>
  </si>
  <si>
    <t>HDPE film - Supply</t>
  </si>
  <si>
    <t>HDPE film - installation</t>
  </si>
  <si>
    <t>Flyash Brick- Supply</t>
  </si>
  <si>
    <t>Flyash Brick- Laying</t>
  </si>
  <si>
    <t>Filling embankment</t>
  </si>
  <si>
    <t>Value of work (Cr) for ash bond</t>
  </si>
  <si>
    <t>Month wise Value of all work (Cr)</t>
  </si>
  <si>
    <t>TOTAL QTY (PEM+ISG)</t>
  </si>
  <si>
    <r>
      <t xml:space="preserve">BOILER + </t>
    </r>
    <r>
      <rPr>
        <sz val="11"/>
        <color rgb="FFFF0000"/>
        <rFont val="Calibri"/>
        <family val="2"/>
        <scheme val="minor"/>
      </rPr>
      <t>Bunker fdn</t>
    </r>
  </si>
  <si>
    <r>
      <t>BOILER +</t>
    </r>
    <r>
      <rPr>
        <sz val="11"/>
        <color rgb="FFFF0000"/>
        <rFont val="Calibri"/>
        <family val="2"/>
        <scheme val="minor"/>
      </rPr>
      <t xml:space="preserve"> Bunker fdn</t>
    </r>
  </si>
  <si>
    <t>Chimney - RAFT</t>
  </si>
  <si>
    <t>Chimney - Shell</t>
  </si>
  <si>
    <t>CW PH &amp; Feed Pool</t>
  </si>
  <si>
    <t>Fire station Building</t>
  </si>
  <si>
    <t>Not started</t>
  </si>
  <si>
    <t>Vacc PH, other struct of AHP</t>
  </si>
  <si>
    <t>Piling works</t>
  </si>
  <si>
    <t>GI Piles</t>
  </si>
  <si>
    <t>RCC Piles</t>
  </si>
  <si>
    <t>RCC (Cum)</t>
  </si>
  <si>
    <t>Structural. Steel (MT)</t>
  </si>
  <si>
    <t>Balance Qty. As on</t>
  </si>
  <si>
    <t>Shortfall</t>
  </si>
  <si>
    <t>Structural (MT)</t>
  </si>
  <si>
    <t>Piling works (No)</t>
  </si>
  <si>
    <t>Under ground works</t>
  </si>
  <si>
    <t>Above ground works</t>
  </si>
  <si>
    <t>Above Ground works</t>
  </si>
  <si>
    <t>PEM/ISG Drawing status</t>
  </si>
  <si>
    <t>PSSR Site Completion status</t>
  </si>
  <si>
    <t>Balance Status</t>
  </si>
  <si>
    <t>Project details</t>
  </si>
  <si>
    <t>Contract details</t>
  </si>
  <si>
    <t>Contract Extn details</t>
  </si>
  <si>
    <t>Composite Rate</t>
  </si>
  <si>
    <t>Project Name</t>
  </si>
  <si>
    <t>Agency Name</t>
  </si>
  <si>
    <t>Contract Key(Contract details)</t>
  </si>
  <si>
    <r>
      <rPr>
        <sz val="10"/>
        <rFont val="Calibri"/>
        <family val="2"/>
        <scheme val="minor"/>
      </rPr>
      <t>Ref.No.</t>
    </r>
  </si>
  <si>
    <t>SCT No</t>
  </si>
  <si>
    <t>Extn Date</t>
  </si>
  <si>
    <r>
      <rPr>
        <sz val="10"/>
        <rFont val="Calibri"/>
        <family val="2"/>
        <scheme val="minor"/>
      </rPr>
      <t>Description</t>
    </r>
  </si>
  <si>
    <t>Extn Duration</t>
  </si>
  <si>
    <r>
      <rPr>
        <sz val="10"/>
        <rFont val="Calibri"/>
        <family val="2"/>
        <scheme val="minor"/>
      </rPr>
      <t>Unit</t>
    </r>
  </si>
  <si>
    <t>Value</t>
  </si>
  <si>
    <t>Contract Execution details</t>
  </si>
  <si>
    <t>for month</t>
  </si>
  <si>
    <t>Description 1 (Under/ Above ground works)</t>
  </si>
  <si>
    <t>Drawing No</t>
  </si>
  <si>
    <t>Drawing No Details</t>
  </si>
  <si>
    <t>Completion Details</t>
  </si>
  <si>
    <t>Description 2 (Piling/ RCC/ Str steel)</t>
  </si>
  <si>
    <t>Description 3 (GI / RCC Piles, Sub/Super Str, Fabri/Erect)</t>
  </si>
  <si>
    <t>PEM/ISG</t>
  </si>
  <si>
    <t>Drawing No Key(Drawing No )</t>
  </si>
  <si>
    <t>Drawing No Details Key (Drawing No Details)</t>
  </si>
  <si>
    <t>Issue date</t>
  </si>
  <si>
    <t>Qty Plan for month</t>
  </si>
  <si>
    <t>Qty completed for month</t>
  </si>
  <si>
    <t>Area</t>
  </si>
  <si>
    <t>Design Qty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</si>
</sst>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(* #,##0.00_);_(* \(#,##0.00\);_(* &quot;-&quot;??_);_(@_)"/>
    <numFmt numFmtId="165" formatCode="#,##0.00_ ;\-#,##0.00\ "/>
    <numFmt numFmtId="166" formatCode="[$-14009]dd/mm/yy;@"/>
    <numFmt numFmtId="167" formatCode="###0.0;###0.0"/>
    <numFmt numFmtId="168" formatCode="_(* #,##0_);_(* \(#,##0\);_(* &quot;-&quot;??_);_(@_)"/>
    <numFmt numFmtId="169" formatCode="_(* #,##0.0000_);_(* \(#,##0.0000\);_(* &quot;-&quot;??_);_(@_)"/>
    <numFmt numFmtId="170" formatCode="[$-14009]dd/mm/yyyy;@"/>
  </numFmts>
  <fonts count="41">
    <font>
      <sz val="11"/>
      <color theme="1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.5"/>
      <color rgb="FFFF0000"/>
      <name val="Calibri"/>
      <family val="2"/>
      <scheme val="minor"/>
    </font>
    <font>
      <b/>
      <sz val="11.5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0.5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6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5" fillId="0" borderId="0"/>
  </cellStyleXfs>
  <cellXfs count="527">
    <xf numFmtId="0" fontId="0" fillId="0" borderId="0" xfId="0"/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1" fontId="11" fillId="6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1" fontId="0" fillId="8" borderId="1" xfId="0" applyNumberFormat="1" applyFont="1" applyFill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7" fillId="8" borderId="1" xfId="0" applyNumberFormat="1" applyFont="1" applyFill="1" applyBorder="1" applyAlignment="1">
      <alignment horizontal="center" vertical="center"/>
    </xf>
    <xf numFmtId="165" fontId="14" fillId="4" borderId="1" xfId="1" applyNumberFormat="1" applyFont="1" applyFill="1" applyBorder="1" applyAlignment="1">
      <alignment horizontal="center" vertical="center"/>
    </xf>
    <xf numFmtId="165" fontId="16" fillId="4" borderId="1" xfId="1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26" fillId="10" borderId="0" xfId="0" applyFont="1" applyFill="1" applyBorder="1" applyAlignment="1">
      <alignment horizontal="left" vertical="top"/>
    </xf>
    <xf numFmtId="0" fontId="26" fillId="10" borderId="1" xfId="0" applyFont="1" applyFill="1" applyBorder="1" applyAlignment="1">
      <alignment horizontal="left" vertical="top" wrapText="1"/>
    </xf>
    <xf numFmtId="167" fontId="26" fillId="10" borderId="1" xfId="0" applyNumberFormat="1" applyFont="1" applyFill="1" applyBorder="1" applyAlignment="1">
      <alignment horizontal="left" vertical="top" wrapText="1"/>
    </xf>
    <xf numFmtId="0" fontId="27" fillId="10" borderId="1" xfId="0" applyFont="1" applyFill="1" applyBorder="1" applyAlignment="1">
      <alignment horizontal="left" vertical="top" wrapText="1"/>
    </xf>
    <xf numFmtId="0" fontId="22" fillId="10" borderId="1" xfId="0" applyFont="1" applyFill="1" applyBorder="1" applyAlignment="1">
      <alignment horizontal="left" vertical="top" wrapText="1"/>
    </xf>
    <xf numFmtId="0" fontId="31" fillId="10" borderId="1" xfId="0" applyFont="1" applyFill="1" applyBorder="1" applyAlignment="1">
      <alignment horizontal="center" vertical="center" wrapText="1"/>
    </xf>
    <xf numFmtId="0" fontId="32" fillId="0" borderId="0" xfId="0" applyFont="1"/>
    <xf numFmtId="0" fontId="26" fillId="10" borderId="1" xfId="0" applyFont="1" applyFill="1" applyBorder="1" applyAlignment="1">
      <alignment horizontal="left" vertical="top" wrapText="1"/>
    </xf>
    <xf numFmtId="0" fontId="26" fillId="10" borderId="1" xfId="0" applyFont="1" applyFill="1" applyBorder="1" applyAlignment="1">
      <alignment horizontal="left" vertical="top"/>
    </xf>
    <xf numFmtId="168" fontId="26" fillId="10" borderId="1" xfId="0" applyNumberFormat="1" applyFont="1" applyFill="1" applyBorder="1" applyAlignment="1">
      <alignment horizontal="left" vertical="top"/>
    </xf>
    <xf numFmtId="169" fontId="26" fillId="10" borderId="1" xfId="0" applyNumberFormat="1" applyFont="1" applyFill="1" applyBorder="1" applyAlignment="1">
      <alignment horizontal="left" vertical="top"/>
    </xf>
    <xf numFmtId="164" fontId="26" fillId="10" borderId="1" xfId="0" applyNumberFormat="1" applyFont="1" applyFill="1" applyBorder="1" applyAlignment="1">
      <alignment horizontal="left" vertical="top"/>
    </xf>
    <xf numFmtId="164" fontId="26" fillId="10" borderId="1" xfId="0" applyNumberFormat="1" applyFont="1" applyFill="1" applyBorder="1" applyAlignment="1">
      <alignment horizontal="right" vertical="top"/>
    </xf>
    <xf numFmtId="0" fontId="31" fillId="10" borderId="1" xfId="0" applyFont="1" applyFill="1" applyBorder="1" applyAlignment="1">
      <alignment vertical="center" wrapText="1"/>
    </xf>
    <xf numFmtId="0" fontId="26" fillId="10" borderId="1" xfId="0" applyFont="1" applyFill="1" applyBorder="1" applyAlignment="1">
      <alignment vertical="top"/>
    </xf>
    <xf numFmtId="0" fontId="0" fillId="0" borderId="0" xfId="0" applyAlignment="1"/>
    <xf numFmtId="0" fontId="26" fillId="10" borderId="1" xfId="0" applyFont="1" applyFill="1" applyBorder="1" applyAlignment="1">
      <alignment horizontal="center" vertical="top"/>
    </xf>
    <xf numFmtId="0" fontId="26" fillId="10" borderId="0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2" fillId="0" borderId="1" xfId="0" applyFont="1" applyBorder="1"/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/>
    <xf numFmtId="0" fontId="12" fillId="0" borderId="1" xfId="0" applyFont="1" applyBorder="1" applyAlignment="1">
      <alignment wrapText="1"/>
    </xf>
    <xf numFmtId="0" fontId="0" fillId="0" borderId="0" xfId="0"/>
    <xf numFmtId="0" fontId="32" fillId="0" borderId="1" xfId="0" applyFont="1" applyBorder="1" applyAlignment="1">
      <alignment horizontal="center"/>
    </xf>
    <xf numFmtId="0" fontId="30" fillId="10" borderId="1" xfId="0" applyFont="1" applyFill="1" applyBorder="1" applyAlignment="1">
      <alignment horizontal="left" vertical="top" wrapText="1"/>
    </xf>
    <xf numFmtId="168" fontId="30" fillId="10" borderId="1" xfId="0" applyNumberFormat="1" applyFont="1" applyFill="1" applyBorder="1" applyAlignment="1">
      <alignment horizontal="left" vertical="top"/>
    </xf>
    <xf numFmtId="0" fontId="0" fillId="0" borderId="0" xfId="0"/>
    <xf numFmtId="0" fontId="7" fillId="0" borderId="7" xfId="0" applyFont="1" applyBorder="1" applyAlignment="1">
      <alignment horizontal="center" vertical="center"/>
    </xf>
    <xf numFmtId="0" fontId="26" fillId="10" borderId="1" xfId="0" applyFont="1" applyFill="1" applyBorder="1" applyAlignment="1">
      <alignment horizontal="left" vertical="top" wrapText="1"/>
    </xf>
    <xf numFmtId="167" fontId="26" fillId="10" borderId="1" xfId="0" applyNumberFormat="1" applyFont="1" applyFill="1" applyBorder="1" applyAlignment="1">
      <alignment horizontal="left" vertical="top" wrapText="1"/>
    </xf>
    <xf numFmtId="0" fontId="27" fillId="10" borderId="1" xfId="0" applyFont="1" applyFill="1" applyBorder="1" applyAlignment="1">
      <alignment horizontal="left" vertical="top" wrapText="1"/>
    </xf>
    <xf numFmtId="0" fontId="22" fillId="10" borderId="1" xfId="0" applyFont="1" applyFill="1" applyBorder="1" applyAlignment="1">
      <alignment horizontal="left" vertical="top" wrapText="1"/>
    </xf>
    <xf numFmtId="0" fontId="26" fillId="10" borderId="1" xfId="0" applyFont="1" applyFill="1" applyBorder="1" applyAlignment="1">
      <alignment horizontal="left" vertical="top"/>
    </xf>
    <xf numFmtId="169" fontId="26" fillId="10" borderId="1" xfId="0" applyNumberFormat="1" applyFont="1" applyFill="1" applyBorder="1" applyAlignment="1">
      <alignment horizontal="left" vertical="top"/>
    </xf>
    <xf numFmtId="43" fontId="26" fillId="10" borderId="1" xfId="0" applyNumberFormat="1" applyFont="1" applyFill="1" applyBorder="1" applyAlignment="1">
      <alignment horizontal="right" vertical="top"/>
    </xf>
    <xf numFmtId="0" fontId="29" fillId="10" borderId="1" xfId="0" applyFont="1" applyFill="1" applyBorder="1" applyAlignment="1">
      <alignment horizontal="left" vertical="top" wrapText="1"/>
    </xf>
    <xf numFmtId="2" fontId="26" fillId="10" borderId="1" xfId="0" applyNumberFormat="1" applyFont="1" applyFill="1" applyBorder="1" applyAlignment="1">
      <alignment horizontal="left" vertical="top"/>
    </xf>
    <xf numFmtId="2" fontId="26" fillId="10" borderId="1" xfId="0" applyNumberFormat="1" applyFont="1" applyFill="1" applyBorder="1" applyAlignment="1">
      <alignment horizontal="right" vertical="top"/>
    </xf>
    <xf numFmtId="0" fontId="26" fillId="10" borderId="1" xfId="0" applyFont="1" applyFill="1" applyBorder="1" applyAlignment="1">
      <alignment horizontal="right" vertical="top"/>
    </xf>
    <xf numFmtId="168" fontId="26" fillId="10" borderId="1" xfId="0" applyNumberFormat="1" applyFont="1" applyFill="1" applyBorder="1" applyAlignment="1">
      <alignment horizontal="right" vertical="top"/>
    </xf>
    <xf numFmtId="168" fontId="29" fillId="1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30" fillId="10" borderId="1" xfId="0" applyFont="1" applyFill="1" applyBorder="1" applyAlignment="1">
      <alignment horizontal="left" vertical="top"/>
    </xf>
    <xf numFmtId="0" fontId="33" fillId="0" borderId="0" xfId="0" applyFont="1"/>
    <xf numFmtId="0" fontId="24" fillId="10" borderId="1" xfId="0" applyFont="1" applyFill="1" applyBorder="1" applyAlignment="1">
      <alignment horizontal="left" vertical="top" wrapText="1"/>
    </xf>
    <xf numFmtId="168" fontId="24" fillId="2" borderId="1" xfId="0" applyNumberFormat="1" applyFont="1" applyFill="1" applyBorder="1" applyAlignment="1">
      <alignment horizontal="right" vertical="top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2" fillId="4" borderId="1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23" fillId="4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21" fillId="4" borderId="1" xfId="0" applyNumberFormat="1" applyFont="1" applyFill="1" applyBorder="1" applyAlignment="1">
      <alignment horizontal="right" vertical="center" wrapText="1"/>
    </xf>
    <xf numFmtId="0" fontId="22" fillId="4" borderId="1" xfId="0" applyFont="1" applyFill="1" applyBorder="1" applyAlignment="1">
      <alignment vertical="center" wrapText="1"/>
    </xf>
    <xf numFmtId="2" fontId="21" fillId="4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7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5" fillId="0" borderId="0" xfId="16" applyFont="1" applyFill="1" applyBorder="1" applyAlignment="1">
      <alignment vertical="center"/>
    </xf>
    <xf numFmtId="0" fontId="36" fillId="0" borderId="0" xfId="16" applyFont="1" applyFill="1" applyBorder="1" applyAlignment="1">
      <alignment horizontal="center" vertical="center" wrapText="1"/>
    </xf>
    <xf numFmtId="0" fontId="35" fillId="0" borderId="0" xfId="16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8" fillId="0" borderId="29" xfId="0" applyFont="1" applyBorder="1" applyAlignment="1">
      <alignment horizontal="center" vertical="center" wrapText="1"/>
    </xf>
    <xf numFmtId="1" fontId="8" fillId="12" borderId="1" xfId="0" applyNumberFormat="1" applyFont="1" applyFill="1" applyBorder="1" applyAlignment="1">
      <alignment horizontal="center" vertical="center"/>
    </xf>
    <xf numFmtId="1" fontId="8" fillId="12" borderId="7" xfId="0" applyNumberFormat="1" applyFont="1" applyFill="1" applyBorder="1" applyAlignment="1">
      <alignment horizontal="center" vertical="center"/>
    </xf>
    <xf numFmtId="1" fontId="8" fillId="12" borderId="8" xfId="0" applyNumberFormat="1" applyFont="1" applyFill="1" applyBorder="1" applyAlignment="1">
      <alignment horizontal="center" vertical="center"/>
    </xf>
    <xf numFmtId="1" fontId="8" fillId="12" borderId="5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166" fontId="21" fillId="0" borderId="1" xfId="0" applyNumberFormat="1" applyFont="1" applyFill="1" applyBorder="1" applyAlignment="1">
      <alignment horizontal="right" vertical="center" wrapText="1"/>
    </xf>
    <xf numFmtId="2" fontId="21" fillId="0" borderId="1" xfId="0" applyNumberFormat="1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2" fontId="21" fillId="0" borderId="3" xfId="0" applyNumberFormat="1" applyFont="1" applyFill="1" applyBorder="1" applyAlignment="1">
      <alignment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2" fontId="21" fillId="0" borderId="2" xfId="0" applyNumberFormat="1" applyFont="1" applyFill="1" applyBorder="1" applyAlignment="1">
      <alignment vertical="center" wrapText="1"/>
    </xf>
    <xf numFmtId="2" fontId="21" fillId="0" borderId="36" xfId="0" applyNumberFormat="1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" fontId="4" fillId="7" borderId="10" xfId="0" applyNumberFormat="1" applyFont="1" applyFill="1" applyBorder="1" applyAlignment="1">
      <alignment horizontal="center" vertical="center"/>
    </xf>
    <xf numFmtId="17" fontId="4" fillId="7" borderId="3" xfId="0" applyNumberFormat="1" applyFont="1" applyFill="1" applyBorder="1" applyAlignment="1">
      <alignment horizontal="center" vertical="center"/>
    </xf>
    <xf numFmtId="17" fontId="4" fillId="7" borderId="12" xfId="0" applyNumberFormat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7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  <xf numFmtId="0" fontId="0" fillId="7" borderId="8" xfId="0" applyFill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  <xf numFmtId="1" fontId="14" fillId="5" borderId="7" xfId="0" applyNumberFormat="1" applyFont="1" applyFill="1" applyBorder="1" applyAlignment="1">
      <alignment horizontal="center" vertical="center"/>
    </xf>
    <xf numFmtId="1" fontId="14" fillId="5" borderId="1" xfId="0" applyNumberFormat="1" applyFont="1" applyFill="1" applyBorder="1" applyAlignment="1">
      <alignment horizontal="center" vertical="center"/>
    </xf>
    <xf numFmtId="1" fontId="14" fillId="5" borderId="8" xfId="0" applyNumberFormat="1" applyFont="1" applyFill="1" applyBorder="1" applyAlignment="1">
      <alignment horizontal="center" vertical="center"/>
    </xf>
    <xf numFmtId="1" fontId="14" fillId="5" borderId="5" xfId="0" applyNumberFormat="1" applyFont="1" applyFill="1" applyBorder="1" applyAlignment="1">
      <alignment horizontal="center" vertical="center"/>
    </xf>
    <xf numFmtId="1" fontId="0" fillId="8" borderId="5" xfId="0" applyNumberFormat="1" applyFont="1" applyFill="1" applyBorder="1" applyAlignment="1">
      <alignment horizontal="center" vertical="center"/>
    </xf>
    <xf numFmtId="165" fontId="14" fillId="4" borderId="7" xfId="1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4" xfId="0" applyFill="1" applyBorder="1" applyAlignment="1">
      <alignment vertical="center" wrapText="1"/>
    </xf>
    <xf numFmtId="0" fontId="0" fillId="0" borderId="18" xfId="0" applyBorder="1" applyAlignment="1">
      <alignment horizontal="left" vertical="center"/>
    </xf>
    <xf numFmtId="0" fontId="11" fillId="0" borderId="18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25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2" fontId="21" fillId="0" borderId="28" xfId="0" applyNumberFormat="1" applyFont="1" applyFill="1" applyBorder="1" applyAlignment="1">
      <alignment vertical="center" wrapText="1"/>
    </xf>
    <xf numFmtId="0" fontId="22" fillId="7" borderId="28" xfId="0" applyFont="1" applyFill="1" applyBorder="1" applyAlignment="1">
      <alignment vertical="center" wrapText="1"/>
    </xf>
    <xf numFmtId="2" fontId="21" fillId="7" borderId="28" xfId="0" applyNumberFormat="1" applyFont="1" applyFill="1" applyBorder="1" applyAlignment="1">
      <alignment vertical="center" wrapText="1"/>
    </xf>
    <xf numFmtId="1" fontId="0" fillId="8" borderId="1" xfId="0" applyNumberFormat="1" applyFill="1" applyBorder="1" applyAlignment="1">
      <alignment vertical="center"/>
    </xf>
    <xf numFmtId="1" fontId="33" fillId="8" borderId="1" xfId="0" applyNumberFormat="1" applyFont="1" applyFill="1" applyBorder="1" applyAlignment="1">
      <alignment vertical="center"/>
    </xf>
    <xf numFmtId="1" fontId="14" fillId="4" borderId="1" xfId="0" applyNumberFormat="1" applyFont="1" applyFill="1" applyBorder="1" applyAlignment="1">
      <alignment vertical="center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vertical="center" wrapText="1"/>
    </xf>
    <xf numFmtId="0" fontId="7" fillId="6" borderId="1" xfId="0" applyFont="1" applyFill="1" applyBorder="1" applyAlignment="1">
      <alignment horizontal="left" vertical="center" wrapText="1"/>
    </xf>
    <xf numFmtId="166" fontId="40" fillId="13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12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17" fontId="4" fillId="0" borderId="3" xfId="0" applyNumberFormat="1" applyFont="1" applyBorder="1" applyAlignment="1">
      <alignment horizontal="center" vertical="center"/>
    </xf>
    <xf numFmtId="17" fontId="4" fillId="7" borderId="1" xfId="0" applyNumberFormat="1" applyFont="1" applyFill="1" applyBorder="1" applyAlignment="1">
      <alignment horizontal="center" vertical="center"/>
    </xf>
    <xf numFmtId="165" fontId="14" fillId="4" borderId="5" xfId="1" applyNumberFormat="1" applyFont="1" applyFill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4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1" fontId="0" fillId="3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left" vertical="center"/>
    </xf>
    <xf numFmtId="0" fontId="0" fillId="9" borderId="1" xfId="0" applyFill="1" applyBorder="1" applyAlignment="1">
      <alignment horizontal="right" vertical="center"/>
    </xf>
    <xf numFmtId="17" fontId="4" fillId="8" borderId="3" xfId="0" applyNumberFormat="1" applyFont="1" applyFill="1" applyBorder="1" applyAlignment="1">
      <alignment horizontal="center" vertical="center"/>
    </xf>
    <xf numFmtId="17" fontId="12" fillId="8" borderId="3" xfId="0" applyNumberFormat="1" applyFont="1" applyFill="1" applyBorder="1" applyAlignment="1">
      <alignment horizontal="center" vertical="center"/>
    </xf>
    <xf numFmtId="17" fontId="12" fillId="6" borderId="3" xfId="0" applyNumberFormat="1" applyFont="1" applyFill="1" applyBorder="1" applyAlignment="1">
      <alignment horizontal="center" vertical="center"/>
    </xf>
    <xf numFmtId="17" fontId="12" fillId="6" borderId="3" xfId="0" applyNumberFormat="1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/>
    </xf>
    <xf numFmtId="0" fontId="15" fillId="4" borderId="33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1" fontId="0" fillId="8" borderId="1" xfId="0" applyNumberFormat="1" applyFont="1" applyFill="1" applyBorder="1" applyAlignment="1">
      <alignment vertical="center" wrapText="1"/>
    </xf>
    <xf numFmtId="1" fontId="0" fillId="6" borderId="1" xfId="0" applyNumberFormat="1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vertical="center"/>
    </xf>
    <xf numFmtId="1" fontId="0" fillId="6" borderId="1" xfId="0" applyNumberFormat="1" applyFill="1" applyBorder="1" applyAlignment="1">
      <alignment vertical="center"/>
    </xf>
    <xf numFmtId="1" fontId="33" fillId="6" borderId="1" xfId="0" applyNumberFormat="1" applyFont="1" applyFill="1" applyBorder="1" applyAlignment="1">
      <alignment vertical="center"/>
    </xf>
    <xf numFmtId="1" fontId="0" fillId="4" borderId="1" xfId="0" applyNumberFormat="1" applyFill="1" applyBorder="1" applyAlignment="1">
      <alignment vertical="center"/>
    </xf>
    <xf numFmtId="1" fontId="38" fillId="2" borderId="1" xfId="0" applyNumberFormat="1" applyFont="1" applyFill="1" applyBorder="1" applyAlignment="1">
      <alignment horizontal="center" vertical="center"/>
    </xf>
    <xf numFmtId="1" fontId="38" fillId="2" borderId="1" xfId="0" applyNumberFormat="1" applyFont="1" applyFill="1" applyBorder="1" applyAlignment="1">
      <alignment vertical="center"/>
    </xf>
    <xf numFmtId="1" fontId="14" fillId="2" borderId="1" xfId="0" applyNumberFormat="1" applyFont="1" applyFill="1" applyBorder="1" applyAlignment="1">
      <alignment vertical="center"/>
    </xf>
    <xf numFmtId="1" fontId="15" fillId="3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1" fontId="0" fillId="7" borderId="1" xfId="0" applyNumberFormat="1" applyFont="1" applyFill="1" applyBorder="1" applyAlignment="1">
      <alignment horizontal="center" vertical="center"/>
    </xf>
    <xf numFmtId="1" fontId="4" fillId="8" borderId="1" xfId="0" applyNumberFormat="1" applyFont="1" applyFill="1" applyBorder="1" applyAlignment="1">
      <alignment horizontal="center" vertical="center"/>
    </xf>
    <xf numFmtId="1" fontId="4" fillId="6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" fontId="0" fillId="0" borderId="8" xfId="0" applyNumberFormat="1" applyBorder="1" applyAlignment="1">
      <alignment horizontal="center" vertical="center"/>
    </xf>
    <xf numFmtId="0" fontId="20" fillId="0" borderId="7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7" borderId="7" xfId="0" applyFill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" fontId="14" fillId="12" borderId="7" xfId="0" applyNumberFormat="1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/>
    </xf>
    <xf numFmtId="165" fontId="14" fillId="4" borderId="8" xfId="1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4" fillId="3" borderId="40" xfId="0" applyFont="1" applyFill="1" applyBorder="1" applyAlignment="1">
      <alignment horizontal="center" vertical="center" wrapText="1"/>
    </xf>
    <xf numFmtId="0" fontId="14" fillId="3" borderId="41" xfId="0" applyFont="1" applyFill="1" applyBorder="1" applyAlignment="1">
      <alignment horizontal="center" vertical="center" wrapText="1"/>
    </xf>
    <xf numFmtId="17" fontId="4" fillId="7" borderId="8" xfId="0" applyNumberFormat="1" applyFont="1" applyFill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1" fontId="0" fillId="4" borderId="5" xfId="0" applyNumberFormat="1" applyFont="1" applyFill="1" applyBorder="1" applyAlignment="1">
      <alignment horizontal="center" vertical="center"/>
    </xf>
    <xf numFmtId="1" fontId="0" fillId="2" borderId="5" xfId="0" applyNumberFormat="1" applyFont="1" applyFill="1" applyBorder="1" applyAlignment="1">
      <alignment horizontal="center" vertical="center"/>
    </xf>
    <xf numFmtId="1" fontId="0" fillId="3" borderId="5" xfId="0" applyNumberFormat="1" applyFont="1" applyFill="1" applyBorder="1" applyAlignment="1">
      <alignment horizontal="center" vertical="center"/>
    </xf>
    <xf numFmtId="17" fontId="4" fillId="7" borderId="7" xfId="0" applyNumberFormat="1" applyFont="1" applyFill="1" applyBorder="1" applyAlignment="1">
      <alignment horizontal="center" vertical="center"/>
    </xf>
    <xf numFmtId="0" fontId="0" fillId="7" borderId="7" xfId="0" applyFont="1" applyFill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0" fontId="0" fillId="7" borderId="7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1" fontId="0" fillId="4" borderId="8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7" fontId="4" fillId="7" borderId="3" xfId="0" applyNumberFormat="1" applyFont="1" applyFill="1" applyBorder="1" applyAlignment="1">
      <alignment horizontal="center" vertical="center" wrapText="1"/>
    </xf>
    <xf numFmtId="17" fontId="4" fillId="7" borderId="41" xfId="0" applyNumberFormat="1" applyFont="1" applyFill="1" applyBorder="1" applyAlignment="1">
      <alignment horizontal="center" vertical="center"/>
    </xf>
    <xf numFmtId="17" fontId="4" fillId="7" borderId="42" xfId="0" applyNumberFormat="1" applyFont="1" applyFill="1" applyBorder="1" applyAlignment="1">
      <alignment horizontal="center" vertical="center"/>
    </xf>
    <xf numFmtId="17" fontId="4" fillId="0" borderId="3" xfId="0" applyNumberFormat="1" applyFont="1" applyBorder="1" applyAlignment="1">
      <alignment horizontal="center" vertical="center" wrapText="1"/>
    </xf>
    <xf numFmtId="17" fontId="4" fillId="0" borderId="12" xfId="0" applyNumberFormat="1" applyFont="1" applyBorder="1" applyAlignment="1">
      <alignment horizontal="center" vertical="center"/>
    </xf>
    <xf numFmtId="17" fontId="4" fillId="0" borderId="41" xfId="0" applyNumberFormat="1" applyFont="1" applyBorder="1" applyAlignment="1">
      <alignment horizontal="center" vertical="center"/>
    </xf>
    <xf numFmtId="17" fontId="4" fillId="0" borderId="42" xfId="0" applyNumberFormat="1" applyFont="1" applyBorder="1" applyAlignment="1">
      <alignment horizontal="center" vertical="center"/>
    </xf>
    <xf numFmtId="17" fontId="4" fillId="8" borderId="6" xfId="0" applyNumberFormat="1" applyFont="1" applyFill="1" applyBorder="1" applyAlignment="1">
      <alignment horizontal="center" vertical="center"/>
    </xf>
    <xf numFmtId="17" fontId="12" fillId="8" borderId="3" xfId="0" applyNumberFormat="1" applyFont="1" applyFill="1" applyBorder="1" applyAlignment="1">
      <alignment horizontal="center" vertical="center" wrapText="1"/>
    </xf>
    <xf numFmtId="0" fontId="0" fillId="8" borderId="40" xfId="0" applyFont="1" applyFill="1" applyBorder="1" applyAlignment="1">
      <alignment horizontal="center" vertical="center" wrapText="1"/>
    </xf>
    <xf numFmtId="0" fontId="0" fillId="8" borderId="41" xfId="0" applyFont="1" applyFill="1" applyBorder="1" applyAlignment="1">
      <alignment horizontal="center" vertical="center" wrapText="1"/>
    </xf>
    <xf numFmtId="0" fontId="0" fillId="8" borderId="41" xfId="0" applyFont="1" applyFill="1" applyBorder="1" applyAlignment="1">
      <alignment horizontal="center" vertical="center"/>
    </xf>
    <xf numFmtId="17" fontId="0" fillId="8" borderId="41" xfId="0" applyNumberFormat="1" applyFont="1" applyFill="1" applyBorder="1" applyAlignment="1">
      <alignment horizontal="center" vertical="center"/>
    </xf>
    <xf numFmtId="0" fontId="0" fillId="6" borderId="41" xfId="0" applyFont="1" applyFill="1" applyBorder="1" applyAlignment="1">
      <alignment horizontal="center" vertical="center" wrapText="1"/>
    </xf>
    <xf numFmtId="0" fontId="0" fillId="6" borderId="41" xfId="0" applyFont="1" applyFill="1" applyBorder="1" applyAlignment="1">
      <alignment horizontal="center" vertical="center"/>
    </xf>
    <xf numFmtId="17" fontId="0" fillId="6" borderId="41" xfId="0" applyNumberFormat="1" applyFont="1" applyFill="1" applyBorder="1" applyAlignment="1">
      <alignment horizontal="center" vertical="center"/>
    </xf>
    <xf numFmtId="0" fontId="32" fillId="9" borderId="41" xfId="0" applyFont="1" applyFill="1" applyBorder="1" applyAlignment="1">
      <alignment horizontal="center" vertical="center" wrapText="1"/>
    </xf>
    <xf numFmtId="0" fontId="0" fillId="9" borderId="41" xfId="0" applyFont="1" applyFill="1" applyBorder="1" applyAlignment="1">
      <alignment horizontal="center" vertical="center"/>
    </xf>
    <xf numFmtId="17" fontId="0" fillId="9" borderId="41" xfId="0" applyNumberFormat="1" applyFont="1" applyFill="1" applyBorder="1" applyAlignment="1">
      <alignment horizontal="center" vertical="center"/>
    </xf>
    <xf numFmtId="17" fontId="0" fillId="9" borderId="42" xfId="0" applyNumberFormat="1" applyFont="1" applyFill="1" applyBorder="1" applyAlignment="1">
      <alignment horizontal="center" vertical="center"/>
    </xf>
    <xf numFmtId="0" fontId="31" fillId="10" borderId="1" xfId="0" applyFont="1" applyFill="1" applyBorder="1" applyAlignment="1">
      <alignment horizontal="left" vertical="center"/>
    </xf>
    <xf numFmtId="1" fontId="0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1" fontId="0" fillId="2" borderId="8" xfId="0" applyNumberFormat="1" applyFont="1" applyFill="1" applyBorder="1" applyAlignment="1">
      <alignment horizontal="center" vertical="center"/>
    </xf>
    <xf numFmtId="1" fontId="0" fillId="3" borderId="41" xfId="0" applyNumberFormat="1" applyFont="1" applyFill="1" applyBorder="1" applyAlignment="1">
      <alignment horizontal="center" vertical="center"/>
    </xf>
    <xf numFmtId="1" fontId="0" fillId="3" borderId="42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7" fillId="11" borderId="21" xfId="0" applyFont="1" applyFill="1" applyBorder="1" applyAlignment="1">
      <alignment horizontal="center" vertical="center" wrapText="1"/>
    </xf>
    <xf numFmtId="0" fontId="37" fillId="11" borderId="22" xfId="0" applyFont="1" applyFill="1" applyBorder="1" applyAlignment="1">
      <alignment horizontal="center" vertical="center" wrapText="1"/>
    </xf>
    <xf numFmtId="0" fontId="37" fillId="11" borderId="23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8" fillId="12" borderId="33" xfId="0" applyFont="1" applyFill="1" applyBorder="1" applyAlignment="1">
      <alignment horizontal="center" vertical="center" wrapText="1"/>
    </xf>
    <xf numFmtId="0" fontId="8" fillId="12" borderId="19" xfId="0" applyFont="1" applyFill="1" applyBorder="1" applyAlignment="1">
      <alignment horizontal="center" vertical="center" wrapText="1"/>
    </xf>
    <xf numFmtId="0" fontId="14" fillId="12" borderId="11" xfId="0" applyFont="1" applyFill="1" applyBorder="1" applyAlignment="1">
      <alignment horizontal="center" vertical="center" wrapText="1"/>
    </xf>
    <xf numFmtId="0" fontId="14" fillId="12" borderId="28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28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/>
    </xf>
    <xf numFmtId="0" fontId="30" fillId="3" borderId="5" xfId="0" applyFont="1" applyFill="1" applyBorder="1" applyAlignment="1">
      <alignment horizontal="center" vertical="center"/>
    </xf>
    <xf numFmtId="0" fontId="30" fillId="3" borderId="18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9" fillId="2" borderId="24" xfId="0" applyFont="1" applyFill="1" applyBorder="1" applyAlignment="1">
      <alignment horizontal="center" vertical="center" wrapText="1"/>
    </xf>
    <xf numFmtId="0" fontId="39" fillId="2" borderId="30" xfId="0" applyFont="1" applyFill="1" applyBorder="1" applyAlignment="1">
      <alignment horizontal="center" vertical="center" wrapText="1"/>
    </xf>
    <xf numFmtId="0" fontId="39" fillId="2" borderId="18" xfId="0" applyFont="1" applyFill="1" applyBorder="1" applyAlignment="1">
      <alignment horizontal="center" vertical="center" wrapText="1"/>
    </xf>
    <xf numFmtId="0" fontId="39" fillId="2" borderId="6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4" fillId="3" borderId="4" xfId="0" applyFont="1" applyFill="1" applyBorder="1" applyAlignment="1">
      <alignment horizontal="center" vertical="center" wrapText="1"/>
    </xf>
    <xf numFmtId="0" fontId="34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165" fontId="14" fillId="8" borderId="5" xfId="1" applyNumberFormat="1" applyFont="1" applyFill="1" applyBorder="1" applyAlignment="1">
      <alignment horizontal="center" vertical="center"/>
    </xf>
    <xf numFmtId="165" fontId="14" fillId="8" borderId="1" xfId="1" applyNumberFormat="1" applyFont="1" applyFill="1" applyBorder="1" applyAlignment="1">
      <alignment horizontal="center" vertical="center"/>
    </xf>
    <xf numFmtId="165" fontId="16" fillId="6" borderId="1" xfId="1" applyNumberFormat="1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17" fontId="4" fillId="9" borderId="1" xfId="0" applyNumberFormat="1" applyFont="1" applyFill="1" applyBorder="1" applyAlignment="1">
      <alignment horizontal="center" vertical="center"/>
    </xf>
    <xf numFmtId="17" fontId="4" fillId="9" borderId="8" xfId="0" applyNumberFormat="1" applyFont="1" applyFill="1" applyBorder="1" applyAlignment="1">
      <alignment horizontal="center" vertical="center"/>
    </xf>
    <xf numFmtId="17" fontId="13" fillId="8" borderId="7" xfId="0" applyNumberFormat="1" applyFont="1" applyFill="1" applyBorder="1" applyAlignment="1">
      <alignment horizontal="center" vertical="center"/>
    </xf>
    <xf numFmtId="17" fontId="13" fillId="8" borderId="1" xfId="0" applyNumberFormat="1" applyFont="1" applyFill="1" applyBorder="1" applyAlignment="1">
      <alignment horizontal="center" vertical="center"/>
    </xf>
    <xf numFmtId="17" fontId="13" fillId="6" borderId="1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4" fillId="7" borderId="1" xfId="0" applyNumberFormat="1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7" fontId="4" fillId="8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7" fontId="12" fillId="6" borderId="1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/>
    </xf>
    <xf numFmtId="17" fontId="4" fillId="0" borderId="8" xfId="0" applyNumberFormat="1" applyFont="1" applyBorder="1" applyAlignment="1">
      <alignment horizontal="center" vertical="center"/>
    </xf>
    <xf numFmtId="17" fontId="4" fillId="6" borderId="1" xfId="0" applyNumberFormat="1" applyFont="1" applyFill="1" applyBorder="1" applyAlignment="1">
      <alignment horizontal="center" vertical="center"/>
    </xf>
    <xf numFmtId="17" fontId="4" fillId="8" borderId="1" xfId="0" applyNumberFormat="1" applyFont="1" applyFill="1" applyBorder="1" applyAlignment="1">
      <alignment horizontal="center" vertical="center"/>
    </xf>
    <xf numFmtId="17" fontId="4" fillId="8" borderId="7" xfId="0" applyNumberFormat="1" applyFont="1" applyFill="1" applyBorder="1" applyAlignment="1">
      <alignment horizontal="center" vertical="center"/>
    </xf>
    <xf numFmtId="17" fontId="13" fillId="9" borderId="1" xfId="0" applyNumberFormat="1" applyFont="1" applyFill="1" applyBorder="1" applyAlignment="1">
      <alignment horizontal="center" vertical="center"/>
    </xf>
    <xf numFmtId="17" fontId="13" fillId="9" borderId="8" xfId="0" applyNumberFormat="1" applyFont="1" applyFill="1" applyBorder="1" applyAlignment="1">
      <alignment horizontal="center" vertical="center"/>
    </xf>
    <xf numFmtId="17" fontId="12" fillId="9" borderId="1" xfId="0" applyNumberFormat="1" applyFont="1" applyFill="1" applyBorder="1" applyAlignment="1">
      <alignment horizontal="center" vertical="center" wrapText="1"/>
    </xf>
    <xf numFmtId="17" fontId="15" fillId="0" borderId="37" xfId="0" applyNumberFormat="1" applyFont="1" applyBorder="1" applyAlignment="1">
      <alignment horizontal="center" vertical="center"/>
    </xf>
    <xf numFmtId="17" fontId="15" fillId="0" borderId="38" xfId="0" applyNumberFormat="1" applyFont="1" applyBorder="1" applyAlignment="1">
      <alignment horizontal="center" vertical="center"/>
    </xf>
    <xf numFmtId="17" fontId="15" fillId="0" borderId="39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17" fontId="4" fillId="7" borderId="7" xfId="0" applyNumberFormat="1" applyFont="1" applyFill="1" applyBorder="1" applyAlignment="1">
      <alignment horizontal="center" vertical="center"/>
    </xf>
    <xf numFmtId="17" fontId="4" fillId="7" borderId="1" xfId="0" applyNumberFormat="1" applyFont="1" applyFill="1" applyBorder="1" applyAlignment="1">
      <alignment horizontal="center" vertical="center"/>
    </xf>
    <xf numFmtId="17" fontId="4" fillId="7" borderId="8" xfId="0" applyNumberFormat="1" applyFont="1" applyFill="1" applyBorder="1" applyAlignment="1">
      <alignment horizontal="center" vertical="center"/>
    </xf>
    <xf numFmtId="170" fontId="9" fillId="7" borderId="1" xfId="0" applyNumberFormat="1" applyFont="1" applyFill="1" applyBorder="1" applyAlignment="1">
      <alignment horizontal="center" vertical="center" wrapText="1"/>
    </xf>
    <xf numFmtId="170" fontId="9" fillId="7" borderId="8" xfId="0" applyNumberFormat="1" applyFont="1" applyFill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0" fontId="25" fillId="0" borderId="1" xfId="0" applyNumberFormat="1" applyFont="1" applyBorder="1" applyAlignment="1">
      <alignment horizontal="center" vertical="center" wrapText="1"/>
    </xf>
    <xf numFmtId="170" fontId="25" fillId="0" borderId="8" xfId="0" applyNumberFormat="1" applyFont="1" applyBorder="1" applyAlignment="1">
      <alignment horizontal="center" vertical="center" wrapText="1"/>
    </xf>
    <xf numFmtId="0" fontId="14" fillId="7" borderId="37" xfId="0" applyFont="1" applyFill="1" applyBorder="1" applyAlignment="1">
      <alignment horizontal="center" vertical="center" wrapText="1"/>
    </xf>
    <xf numFmtId="0" fontId="14" fillId="7" borderId="38" xfId="0" applyFont="1" applyFill="1" applyBorder="1" applyAlignment="1">
      <alignment horizontal="center" vertical="center" wrapText="1"/>
    </xf>
    <xf numFmtId="0" fontId="14" fillId="7" borderId="39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170" fontId="25" fillId="0" borderId="18" xfId="0" applyNumberFormat="1" applyFont="1" applyBorder="1" applyAlignment="1">
      <alignment horizontal="center" vertical="center" wrapText="1"/>
    </xf>
    <xf numFmtId="170" fontId="25" fillId="0" borderId="17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24" fillId="0" borderId="36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30" fillId="10" borderId="28" xfId="0" applyFont="1" applyFill="1" applyBorder="1" applyAlignment="1">
      <alignment horizontal="center" vertical="top"/>
    </xf>
    <xf numFmtId="0" fontId="30" fillId="10" borderId="5" xfId="0" applyFont="1" applyFill="1" applyBorder="1" applyAlignment="1">
      <alignment horizontal="center" vertical="top"/>
    </xf>
    <xf numFmtId="0" fontId="26" fillId="10" borderId="1" xfId="0" applyFont="1" applyFill="1" applyBorder="1" applyAlignment="1">
      <alignment horizontal="center" vertical="top" wrapText="1"/>
    </xf>
    <xf numFmtId="0" fontId="26" fillId="10" borderId="4" xfId="0" applyFont="1" applyFill="1" applyBorder="1" applyAlignment="1">
      <alignment horizontal="center" vertical="top"/>
    </xf>
    <xf numFmtId="0" fontId="26" fillId="10" borderId="28" xfId="0" applyFont="1" applyFill="1" applyBorder="1" applyAlignment="1">
      <alignment horizontal="center" vertical="top"/>
    </xf>
    <xf numFmtId="0" fontId="26" fillId="10" borderId="5" xfId="0" applyFont="1" applyFill="1" applyBorder="1" applyAlignment="1">
      <alignment horizontal="center" vertical="top"/>
    </xf>
    <xf numFmtId="0" fontId="30" fillId="10" borderId="19" xfId="0" applyFont="1" applyFill="1" applyBorder="1" applyAlignment="1">
      <alignment horizontal="center" vertical="top"/>
    </xf>
    <xf numFmtId="0" fontId="30" fillId="10" borderId="30" xfId="0" applyFont="1" applyFill="1" applyBorder="1" applyAlignment="1">
      <alignment horizontal="center" vertical="top"/>
    </xf>
    <xf numFmtId="0" fontId="14" fillId="0" borderId="1" xfId="0" applyFont="1" applyBorder="1" applyAlignment="1">
      <alignment horizont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5" borderId="0" xfId="0" applyFont="1" applyFill="1"/>
    <xf numFmtId="0" fontId="0" fillId="11" borderId="0" xfId="0" applyFill="1"/>
    <xf numFmtId="0" fontId="0" fillId="11" borderId="0" xfId="0" applyFont="1" applyFill="1"/>
    <xf numFmtId="0" fontId="0" fillId="11" borderId="0" xfId="0" applyFill="1" applyAlignment="1">
      <alignment wrapText="1"/>
    </xf>
  </cellXfs>
  <cellStyles count="17">
    <cellStyle name="Comma" xfId="1" builtinId="3"/>
    <cellStyle name="Comma 2" xfId="2"/>
    <cellStyle name="Comma 2 2" xfId="6"/>
    <cellStyle name="Comma 2 2 2" xfId="9"/>
    <cellStyle name="Comma 2 2 3" xfId="15"/>
    <cellStyle name="Comma 2 3" xfId="10"/>
    <cellStyle name="Comma 2 4" xfId="7"/>
    <cellStyle name="Comma 2 5" xfId="4"/>
    <cellStyle name="Comma 2 6" xfId="13"/>
    <cellStyle name="Comma 3" xfId="5"/>
    <cellStyle name="Comma 3 2" xfId="11"/>
    <cellStyle name="Comma 3 3" xfId="8"/>
    <cellStyle name="Comma 3 4" xfId="14"/>
    <cellStyle name="Comma 4" xfId="3"/>
    <cellStyle name="Comma 5" xfId="12"/>
    <cellStyle name="Normal" xfId="0" builtinId="0"/>
    <cellStyle name="Norm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1569"/>
  <sheetViews>
    <sheetView showZeros="0" view="pageBreakPreview" zoomScale="40" zoomScaleNormal="85" zoomScaleSheetLayoutView="40" workbookViewId="0">
      <selection activeCell="I20" sqref="I20"/>
    </sheetView>
  </sheetViews>
  <sheetFormatPr defaultColWidth="9.08984375" defaultRowHeight="14.5"/>
  <cols>
    <col min="1" max="1" width="4.36328125" style="1" customWidth="1"/>
    <col min="2" max="2" width="20.08984375" style="110" customWidth="1"/>
    <col min="3" max="3" width="8.81640625" style="110" customWidth="1"/>
    <col min="4" max="4" width="8.81640625" style="142" hidden="1" customWidth="1"/>
    <col min="5" max="5" width="21.81640625" style="112" customWidth="1"/>
    <col min="6" max="6" width="13.7265625" style="112" hidden="1" customWidth="1"/>
    <col min="7" max="7" width="12.08984375" style="112" hidden="1" customWidth="1"/>
    <col min="8" max="8" width="12.08984375" style="112" customWidth="1"/>
    <col min="9" max="9" width="11.08984375" style="112" customWidth="1"/>
    <col min="10" max="10" width="10.26953125" style="1" customWidth="1"/>
    <col min="11" max="11" width="9.81640625" style="1" customWidth="1"/>
    <col min="12" max="12" width="10.36328125" style="1" customWidth="1"/>
    <col min="13" max="15" width="10.36328125" style="206" customWidth="1"/>
    <col min="16" max="16" width="11" style="150" customWidth="1"/>
    <col min="17" max="18" width="9.6328125" style="150" customWidth="1"/>
    <col min="19" max="21" width="8.81640625" style="150" customWidth="1"/>
    <col min="22" max="22" width="9.7265625" style="1" customWidth="1"/>
    <col min="23" max="23" width="10.08984375" style="1" customWidth="1"/>
    <col min="24" max="24" width="10.7265625" style="1" customWidth="1"/>
    <col min="25" max="27" width="8.6328125" style="206" customWidth="1"/>
    <col min="28" max="28" width="8.6328125" style="111" customWidth="1"/>
    <col min="29" max="30" width="7.6328125" style="111" customWidth="1"/>
    <col min="31" max="34" width="8.6328125" style="111" customWidth="1"/>
    <col min="35" max="36" width="7.6328125" style="111" customWidth="1"/>
    <col min="37" max="40" width="8.6328125" style="82" customWidth="1"/>
    <col min="41" max="42" width="7.6328125" style="82" customWidth="1"/>
    <col min="43" max="16384" width="9.08984375" style="82"/>
  </cols>
  <sheetData>
    <row r="1" spans="1:42" s="1" customFormat="1" ht="23.65" customHeight="1">
      <c r="A1" s="491" t="s">
        <v>260</v>
      </c>
      <c r="B1" s="495" t="s">
        <v>259</v>
      </c>
      <c r="C1" s="496"/>
      <c r="D1" s="504"/>
      <c r="E1" s="493" t="s">
        <v>2111</v>
      </c>
      <c r="F1" s="500"/>
      <c r="G1" s="501"/>
      <c r="H1" s="473" t="s">
        <v>2150</v>
      </c>
      <c r="I1" s="474"/>
      <c r="J1" s="474"/>
      <c r="K1" s="474"/>
      <c r="L1" s="475"/>
      <c r="M1" s="480" t="s">
        <v>2151</v>
      </c>
      <c r="N1" s="481"/>
      <c r="O1" s="481"/>
      <c r="P1" s="481"/>
      <c r="Q1" s="481"/>
      <c r="R1" s="482"/>
      <c r="S1" s="473" t="s">
        <v>2152</v>
      </c>
      <c r="T1" s="474"/>
      <c r="U1" s="474"/>
      <c r="V1" s="474"/>
      <c r="W1" s="474"/>
      <c r="X1" s="475"/>
      <c r="Y1" s="463">
        <v>43922</v>
      </c>
      <c r="Z1" s="464"/>
      <c r="AA1" s="464"/>
      <c r="AB1" s="464"/>
      <c r="AC1" s="464"/>
      <c r="AD1" s="464"/>
      <c r="AE1" s="464"/>
      <c r="AF1" s="464"/>
      <c r="AG1" s="464"/>
      <c r="AH1" s="464"/>
      <c r="AI1" s="464"/>
      <c r="AJ1" s="464"/>
      <c r="AK1" s="464"/>
      <c r="AL1" s="464"/>
      <c r="AM1" s="464"/>
      <c r="AN1" s="464"/>
      <c r="AO1" s="464"/>
      <c r="AP1" s="465"/>
    </row>
    <row r="2" spans="1:42" s="1" customFormat="1" ht="24.75" customHeight="1">
      <c r="A2" s="491"/>
      <c r="B2" s="495"/>
      <c r="C2" s="496"/>
      <c r="D2" s="504"/>
      <c r="E2" s="493"/>
      <c r="F2" s="500"/>
      <c r="G2" s="501"/>
      <c r="H2" s="476" t="s">
        <v>2116</v>
      </c>
      <c r="I2" s="477"/>
      <c r="J2" s="477"/>
      <c r="K2" s="478">
        <v>43921</v>
      </c>
      <c r="L2" s="479"/>
      <c r="M2" s="483" t="s">
        <v>2114</v>
      </c>
      <c r="N2" s="484"/>
      <c r="O2" s="484"/>
      <c r="P2" s="485"/>
      <c r="Q2" s="486">
        <v>43921</v>
      </c>
      <c r="R2" s="487"/>
      <c r="S2" s="488" t="s">
        <v>2143</v>
      </c>
      <c r="T2" s="489"/>
      <c r="U2" s="489"/>
      <c r="V2" s="490"/>
      <c r="W2" s="486">
        <v>43921</v>
      </c>
      <c r="X2" s="487"/>
      <c r="Y2" s="443" t="s">
        <v>27</v>
      </c>
      <c r="Z2" s="444"/>
      <c r="AA2" s="444"/>
      <c r="AB2" s="444"/>
      <c r="AC2" s="444"/>
      <c r="AD2" s="444"/>
      <c r="AE2" s="445" t="s">
        <v>2110</v>
      </c>
      <c r="AF2" s="445"/>
      <c r="AG2" s="445"/>
      <c r="AH2" s="445"/>
      <c r="AI2" s="445"/>
      <c r="AJ2" s="445"/>
      <c r="AK2" s="460" t="s">
        <v>2144</v>
      </c>
      <c r="AL2" s="460"/>
      <c r="AM2" s="460"/>
      <c r="AN2" s="460"/>
      <c r="AO2" s="460"/>
      <c r="AP2" s="461"/>
    </row>
    <row r="3" spans="1:42" s="206" customFormat="1" ht="15" customHeight="1">
      <c r="A3" s="491"/>
      <c r="B3" s="495"/>
      <c r="C3" s="496"/>
      <c r="D3" s="504"/>
      <c r="E3" s="493"/>
      <c r="F3" s="500"/>
      <c r="G3" s="501"/>
      <c r="H3" s="468" t="s">
        <v>2147</v>
      </c>
      <c r="I3" s="469"/>
      <c r="J3" s="469"/>
      <c r="K3" s="471" t="s">
        <v>2149</v>
      </c>
      <c r="L3" s="472"/>
      <c r="M3" s="468" t="s">
        <v>2147</v>
      </c>
      <c r="N3" s="469"/>
      <c r="O3" s="469"/>
      <c r="P3" s="469" t="s">
        <v>2148</v>
      </c>
      <c r="Q3" s="469"/>
      <c r="R3" s="470"/>
      <c r="S3" s="468" t="s">
        <v>2147</v>
      </c>
      <c r="T3" s="469"/>
      <c r="U3" s="469"/>
      <c r="V3" s="469" t="s">
        <v>2148</v>
      </c>
      <c r="W3" s="469"/>
      <c r="X3" s="470"/>
      <c r="Y3" s="459" t="s">
        <v>2147</v>
      </c>
      <c r="Z3" s="458"/>
      <c r="AA3" s="458"/>
      <c r="AB3" s="458" t="s">
        <v>2148</v>
      </c>
      <c r="AC3" s="458"/>
      <c r="AD3" s="458"/>
      <c r="AE3" s="457" t="s">
        <v>2147</v>
      </c>
      <c r="AF3" s="457"/>
      <c r="AG3" s="457"/>
      <c r="AH3" s="457" t="s">
        <v>2148</v>
      </c>
      <c r="AI3" s="457"/>
      <c r="AJ3" s="457"/>
      <c r="AK3" s="441" t="s">
        <v>2147</v>
      </c>
      <c r="AL3" s="441"/>
      <c r="AM3" s="441"/>
      <c r="AN3" s="441" t="s">
        <v>2148</v>
      </c>
      <c r="AO3" s="441"/>
      <c r="AP3" s="442"/>
    </row>
    <row r="4" spans="1:42" s="1" customFormat="1" ht="15" customHeight="1">
      <c r="A4" s="491"/>
      <c r="B4" s="495"/>
      <c r="C4" s="496"/>
      <c r="D4" s="504"/>
      <c r="E4" s="493"/>
      <c r="F4" s="500"/>
      <c r="G4" s="501"/>
      <c r="H4" s="446" t="s">
        <v>2138</v>
      </c>
      <c r="I4" s="447"/>
      <c r="J4" s="499" t="s">
        <v>22</v>
      </c>
      <c r="K4" s="499"/>
      <c r="L4" s="466" t="s">
        <v>23</v>
      </c>
      <c r="M4" s="446" t="s">
        <v>2138</v>
      </c>
      <c r="N4" s="447"/>
      <c r="O4" s="448" t="s">
        <v>2141</v>
      </c>
      <c r="P4" s="448"/>
      <c r="Q4" s="455" t="s">
        <v>2142</v>
      </c>
      <c r="R4" s="456"/>
      <c r="S4" s="446" t="s">
        <v>2138</v>
      </c>
      <c r="T4" s="447"/>
      <c r="U4" s="448" t="s">
        <v>2141</v>
      </c>
      <c r="V4" s="448"/>
      <c r="W4" s="455" t="s">
        <v>2142</v>
      </c>
      <c r="X4" s="456"/>
      <c r="Y4" s="449" t="s">
        <v>2146</v>
      </c>
      <c r="Z4" s="450"/>
      <c r="AA4" s="451" t="s">
        <v>2141</v>
      </c>
      <c r="AB4" s="451"/>
      <c r="AC4" s="458" t="s">
        <v>2145</v>
      </c>
      <c r="AD4" s="458"/>
      <c r="AE4" s="452" t="s">
        <v>2146</v>
      </c>
      <c r="AF4" s="452"/>
      <c r="AG4" s="453" t="s">
        <v>2141</v>
      </c>
      <c r="AH4" s="453"/>
      <c r="AI4" s="457" t="s">
        <v>2145</v>
      </c>
      <c r="AJ4" s="457"/>
      <c r="AK4" s="454" t="s">
        <v>2146</v>
      </c>
      <c r="AL4" s="454"/>
      <c r="AM4" s="462" t="s">
        <v>2141</v>
      </c>
      <c r="AN4" s="462"/>
      <c r="AO4" s="441" t="s">
        <v>2145</v>
      </c>
      <c r="AP4" s="442"/>
    </row>
    <row r="5" spans="1:42" s="76" customFormat="1" ht="32.5" customHeight="1" thickBot="1">
      <c r="A5" s="492"/>
      <c r="B5" s="497"/>
      <c r="C5" s="498"/>
      <c r="D5" s="505"/>
      <c r="E5" s="494"/>
      <c r="F5" s="502"/>
      <c r="G5" s="503"/>
      <c r="H5" s="314" t="s">
        <v>2139</v>
      </c>
      <c r="I5" s="315" t="s">
        <v>2140</v>
      </c>
      <c r="J5" s="316" t="s">
        <v>0</v>
      </c>
      <c r="K5" s="316" t="s">
        <v>2117</v>
      </c>
      <c r="L5" s="467"/>
      <c r="M5" s="314" t="s">
        <v>2139</v>
      </c>
      <c r="N5" s="315" t="s">
        <v>2140</v>
      </c>
      <c r="O5" s="316" t="s">
        <v>0</v>
      </c>
      <c r="P5" s="316" t="s">
        <v>2117</v>
      </c>
      <c r="Q5" s="319" t="s">
        <v>32</v>
      </c>
      <c r="R5" s="320" t="s">
        <v>33</v>
      </c>
      <c r="S5" s="314" t="s">
        <v>2139</v>
      </c>
      <c r="T5" s="315" t="s">
        <v>2140</v>
      </c>
      <c r="U5" s="316" t="s">
        <v>0</v>
      </c>
      <c r="V5" s="316" t="s">
        <v>2117</v>
      </c>
      <c r="W5" s="323" t="s">
        <v>32</v>
      </c>
      <c r="X5" s="324" t="s">
        <v>33</v>
      </c>
      <c r="Y5" s="327" t="s">
        <v>2139</v>
      </c>
      <c r="Z5" s="328" t="s">
        <v>2140</v>
      </c>
      <c r="AA5" s="329" t="s">
        <v>0</v>
      </c>
      <c r="AB5" s="329" t="s">
        <v>2117</v>
      </c>
      <c r="AC5" s="330" t="s">
        <v>32</v>
      </c>
      <c r="AD5" s="330" t="s">
        <v>33</v>
      </c>
      <c r="AE5" s="331" t="s">
        <v>2139</v>
      </c>
      <c r="AF5" s="331" t="s">
        <v>2140</v>
      </c>
      <c r="AG5" s="332" t="s">
        <v>0</v>
      </c>
      <c r="AH5" s="332" t="s">
        <v>2117</v>
      </c>
      <c r="AI5" s="333" t="s">
        <v>32</v>
      </c>
      <c r="AJ5" s="333" t="s">
        <v>33</v>
      </c>
      <c r="AK5" s="334" t="s">
        <v>2139</v>
      </c>
      <c r="AL5" s="334" t="s">
        <v>2140</v>
      </c>
      <c r="AM5" s="335" t="s">
        <v>0</v>
      </c>
      <c r="AN5" s="335" t="s">
        <v>2117</v>
      </c>
      <c r="AO5" s="336" t="s">
        <v>32</v>
      </c>
      <c r="AP5" s="337" t="s">
        <v>33</v>
      </c>
    </row>
    <row r="6" spans="1:42" s="76" customFormat="1" ht="21.5" thickBot="1">
      <c r="A6" s="370" t="s">
        <v>2104</v>
      </c>
      <c r="B6" s="371"/>
      <c r="C6" s="371"/>
      <c r="D6" s="371"/>
      <c r="E6" s="372"/>
      <c r="F6" s="117"/>
      <c r="G6" s="117"/>
      <c r="H6" s="312"/>
      <c r="I6" s="313"/>
      <c r="J6" s="5"/>
      <c r="K6" s="5"/>
      <c r="L6" s="7"/>
      <c r="M6" s="317"/>
      <c r="N6" s="81"/>
      <c r="O6" s="81"/>
      <c r="P6" s="318"/>
      <c r="Q6" s="156"/>
      <c r="R6" s="157"/>
      <c r="S6" s="155"/>
      <c r="T6" s="156"/>
      <c r="U6" s="156"/>
      <c r="V6" s="321"/>
      <c r="W6" s="211"/>
      <c r="X6" s="322"/>
      <c r="Y6" s="325"/>
      <c r="Z6" s="221"/>
      <c r="AA6" s="221"/>
      <c r="AB6" s="326"/>
      <c r="AC6" s="222"/>
      <c r="AD6" s="222"/>
      <c r="AE6" s="223"/>
      <c r="AF6" s="223"/>
      <c r="AG6" s="223"/>
      <c r="AH6" s="224"/>
      <c r="AI6" s="223"/>
      <c r="AJ6" s="223"/>
      <c r="AK6" s="225"/>
      <c r="AL6" s="225"/>
      <c r="AM6" s="225"/>
      <c r="AN6" s="225"/>
      <c r="AO6" s="225"/>
      <c r="AP6" s="225"/>
    </row>
    <row r="7" spans="1:42">
      <c r="A7" s="358">
        <v>1</v>
      </c>
      <c r="B7" s="393" t="s">
        <v>15</v>
      </c>
      <c r="C7" s="393"/>
      <c r="D7" s="128"/>
      <c r="E7" s="91"/>
      <c r="F7" s="91"/>
      <c r="G7" s="176"/>
      <c r="H7" s="265"/>
      <c r="I7" s="91"/>
      <c r="J7" s="71"/>
      <c r="K7" s="71"/>
      <c r="L7" s="6"/>
      <c r="M7" s="28"/>
      <c r="N7" s="71"/>
      <c r="O7" s="71"/>
      <c r="P7" s="247"/>
      <c r="Q7" s="161"/>
      <c r="R7" s="162"/>
      <c r="S7" s="305"/>
      <c r="T7" s="161"/>
      <c r="U7" s="161"/>
      <c r="V7" s="214">
        <f t="shared" ref="V7:V12" si="0">J7+K7-P7</f>
        <v>0</v>
      </c>
      <c r="W7" s="214">
        <f t="shared" ref="W7:W12" si="1">L7-Q7</f>
        <v>0</v>
      </c>
      <c r="X7" s="306">
        <f t="shared" ref="X7:X12" si="2">L7-R7</f>
        <v>0</v>
      </c>
      <c r="Y7" s="171"/>
      <c r="Z7" s="8"/>
      <c r="AA7" s="8"/>
      <c r="AB7" s="204"/>
      <c r="AC7" s="204"/>
      <c r="AD7" s="204"/>
      <c r="AE7" s="10"/>
      <c r="AF7" s="10"/>
      <c r="AG7" s="10"/>
      <c r="AH7" s="10"/>
      <c r="AI7" s="10"/>
      <c r="AJ7" s="10"/>
      <c r="AK7" s="219"/>
      <c r="AL7" s="219"/>
      <c r="AM7" s="219"/>
      <c r="AN7" s="219"/>
      <c r="AO7" s="219"/>
      <c r="AP7" s="219"/>
    </row>
    <row r="8" spans="1:42">
      <c r="A8" s="359"/>
      <c r="B8" s="394" t="s">
        <v>181</v>
      </c>
      <c r="C8" s="395"/>
      <c r="D8" s="97"/>
      <c r="E8" s="245" t="s">
        <v>2130</v>
      </c>
      <c r="F8" s="25" t="s">
        <v>108</v>
      </c>
      <c r="G8" s="174">
        <v>9449007307</v>
      </c>
      <c r="H8" s="266"/>
      <c r="I8" s="25"/>
      <c r="J8" s="71">
        <v>15268</v>
      </c>
      <c r="K8" s="71"/>
      <c r="L8" s="6"/>
      <c r="M8" s="28"/>
      <c r="N8" s="71"/>
      <c r="O8" s="71"/>
      <c r="P8" s="247">
        <f>8240-29</f>
        <v>8211</v>
      </c>
      <c r="Q8" s="161"/>
      <c r="R8" s="162"/>
      <c r="S8" s="305"/>
      <c r="T8" s="161"/>
      <c r="U8" s="161"/>
      <c r="V8" s="214">
        <f t="shared" si="0"/>
        <v>7057</v>
      </c>
      <c r="W8" s="214">
        <f t="shared" si="1"/>
        <v>0</v>
      </c>
      <c r="X8" s="306">
        <f t="shared" si="2"/>
        <v>0</v>
      </c>
      <c r="Y8" s="171"/>
      <c r="Z8" s="8"/>
      <c r="AA8" s="8"/>
      <c r="AB8" s="8"/>
      <c r="AC8" s="8"/>
      <c r="AD8" s="9"/>
      <c r="AE8" s="4"/>
      <c r="AF8" s="4"/>
      <c r="AG8" s="4"/>
      <c r="AH8" s="4"/>
      <c r="AI8" s="4"/>
      <c r="AJ8" s="10"/>
      <c r="AK8" s="219"/>
      <c r="AL8" s="219"/>
      <c r="AM8" s="219"/>
      <c r="AN8" s="219"/>
      <c r="AO8" s="219"/>
      <c r="AP8" s="219"/>
    </row>
    <row r="9" spans="1:42">
      <c r="A9" s="359"/>
      <c r="B9" s="396"/>
      <c r="C9" s="397"/>
      <c r="D9" s="98"/>
      <c r="E9" s="245" t="s">
        <v>179</v>
      </c>
      <c r="F9" s="25" t="s">
        <v>109</v>
      </c>
      <c r="G9" s="174">
        <v>9739965674</v>
      </c>
      <c r="H9" s="266"/>
      <c r="I9" s="25"/>
      <c r="J9" s="71">
        <v>4780</v>
      </c>
      <c r="K9" s="71"/>
      <c r="L9" s="6"/>
      <c r="M9" s="28"/>
      <c r="N9" s="71"/>
      <c r="O9" s="71"/>
      <c r="P9" s="247">
        <f>4278-470</f>
        <v>3808</v>
      </c>
      <c r="Q9" s="161"/>
      <c r="R9" s="162"/>
      <c r="S9" s="305"/>
      <c r="T9" s="161"/>
      <c r="U9" s="161"/>
      <c r="V9" s="214">
        <f t="shared" si="0"/>
        <v>972</v>
      </c>
      <c r="W9" s="214">
        <f t="shared" si="1"/>
        <v>0</v>
      </c>
      <c r="X9" s="306">
        <f t="shared" si="2"/>
        <v>0</v>
      </c>
      <c r="Y9" s="171"/>
      <c r="Z9" s="8"/>
      <c r="AA9" s="8"/>
      <c r="AB9" s="11"/>
      <c r="AC9" s="11"/>
      <c r="AD9" s="204"/>
      <c r="AE9" s="10"/>
      <c r="AF9" s="10"/>
      <c r="AG9" s="10"/>
      <c r="AH9" s="4"/>
      <c r="AI9" s="4"/>
      <c r="AJ9" s="10"/>
      <c r="AK9" s="219"/>
      <c r="AL9" s="219"/>
      <c r="AM9" s="219"/>
      <c r="AN9" s="219"/>
      <c r="AO9" s="219"/>
      <c r="AP9" s="219"/>
    </row>
    <row r="10" spans="1:42">
      <c r="A10" s="359"/>
      <c r="B10" s="83" t="s">
        <v>96</v>
      </c>
      <c r="C10" s="84">
        <v>11.98</v>
      </c>
      <c r="D10" s="124"/>
      <c r="E10" s="245" t="s">
        <v>2054</v>
      </c>
      <c r="F10" s="85" t="s">
        <v>110</v>
      </c>
      <c r="G10" s="174">
        <v>9998976096</v>
      </c>
      <c r="H10" s="266"/>
      <c r="I10" s="25"/>
      <c r="J10" s="71">
        <v>1834</v>
      </c>
      <c r="K10" s="71"/>
      <c r="L10" s="6"/>
      <c r="M10" s="28"/>
      <c r="N10" s="71"/>
      <c r="O10" s="71"/>
      <c r="P10" s="247"/>
      <c r="Q10" s="161"/>
      <c r="R10" s="162"/>
      <c r="S10" s="305"/>
      <c r="T10" s="161"/>
      <c r="U10" s="161"/>
      <c r="V10" s="214">
        <f t="shared" si="0"/>
        <v>1834</v>
      </c>
      <c r="W10" s="214">
        <f t="shared" si="1"/>
        <v>0</v>
      </c>
      <c r="X10" s="306">
        <f t="shared" si="2"/>
        <v>0</v>
      </c>
      <c r="Y10" s="171"/>
      <c r="Z10" s="8"/>
      <c r="AA10" s="8"/>
      <c r="AB10" s="204"/>
      <c r="AC10" s="204"/>
      <c r="AD10" s="204"/>
      <c r="AE10" s="10"/>
      <c r="AF10" s="10"/>
      <c r="AG10" s="10"/>
      <c r="AH10" s="4"/>
      <c r="AI10" s="4"/>
      <c r="AJ10" s="10"/>
      <c r="AK10" s="219"/>
      <c r="AL10" s="219"/>
      <c r="AM10" s="219"/>
      <c r="AN10" s="219"/>
      <c r="AO10" s="219"/>
      <c r="AP10" s="219"/>
    </row>
    <row r="11" spans="1:42">
      <c r="A11" s="359"/>
      <c r="B11" s="83" t="s">
        <v>97</v>
      </c>
      <c r="C11" s="86"/>
      <c r="D11" s="125"/>
      <c r="E11" s="246" t="s">
        <v>2053</v>
      </c>
      <c r="F11" s="87" t="s">
        <v>111</v>
      </c>
      <c r="G11" s="175">
        <v>7799779152</v>
      </c>
      <c r="H11" s="267"/>
      <c r="I11" s="87"/>
      <c r="J11" s="71">
        <v>450</v>
      </c>
      <c r="K11" s="71"/>
      <c r="L11" s="6"/>
      <c r="M11" s="28"/>
      <c r="N11" s="71"/>
      <c r="O11" s="71"/>
      <c r="P11" s="247"/>
      <c r="Q11" s="161"/>
      <c r="R11" s="162"/>
      <c r="S11" s="305"/>
      <c r="T11" s="161"/>
      <c r="U11" s="161"/>
      <c r="V11" s="214">
        <f t="shared" si="0"/>
        <v>450</v>
      </c>
      <c r="W11" s="214">
        <f t="shared" si="1"/>
        <v>0</v>
      </c>
      <c r="X11" s="306">
        <f t="shared" si="2"/>
        <v>0</v>
      </c>
      <c r="Y11" s="171"/>
      <c r="Z11" s="8"/>
      <c r="AA11" s="8"/>
      <c r="AB11" s="204"/>
      <c r="AC11" s="204"/>
      <c r="AD11" s="204"/>
      <c r="AE11" s="10"/>
      <c r="AF11" s="10"/>
      <c r="AG11" s="10"/>
      <c r="AH11" s="10"/>
      <c r="AI11" s="10"/>
      <c r="AJ11" s="10"/>
      <c r="AK11" s="219"/>
      <c r="AL11" s="219"/>
      <c r="AM11" s="219"/>
      <c r="AN11" s="219"/>
      <c r="AO11" s="219"/>
      <c r="AP11" s="219"/>
    </row>
    <row r="12" spans="1:42">
      <c r="A12" s="359"/>
      <c r="B12" s="83" t="s">
        <v>186</v>
      </c>
      <c r="C12" s="86"/>
      <c r="D12" s="125"/>
      <c r="E12" s="246" t="s">
        <v>26</v>
      </c>
      <c r="F12" s="87"/>
      <c r="G12" s="175"/>
      <c r="H12" s="267"/>
      <c r="I12" s="87"/>
      <c r="J12" s="71">
        <v>650</v>
      </c>
      <c r="K12" s="71"/>
      <c r="L12" s="6"/>
      <c r="M12" s="28"/>
      <c r="N12" s="71"/>
      <c r="O12" s="71"/>
      <c r="P12" s="247"/>
      <c r="Q12" s="161"/>
      <c r="R12" s="162"/>
      <c r="S12" s="305"/>
      <c r="T12" s="161"/>
      <c r="U12" s="161"/>
      <c r="V12" s="214">
        <f t="shared" si="0"/>
        <v>650</v>
      </c>
      <c r="W12" s="214">
        <f t="shared" si="1"/>
        <v>0</v>
      </c>
      <c r="X12" s="306">
        <f t="shared" si="2"/>
        <v>0</v>
      </c>
      <c r="Y12" s="171"/>
      <c r="Z12" s="8"/>
      <c r="AA12" s="8"/>
      <c r="AB12" s="204"/>
      <c r="AC12" s="204"/>
      <c r="AD12" s="204"/>
      <c r="AE12" s="10"/>
      <c r="AF12" s="10"/>
      <c r="AG12" s="10"/>
      <c r="AH12" s="10"/>
      <c r="AI12" s="10"/>
      <c r="AJ12" s="10"/>
      <c r="AK12" s="219"/>
      <c r="AL12" s="219"/>
      <c r="AM12" s="219"/>
      <c r="AN12" s="219"/>
      <c r="AO12" s="219"/>
      <c r="AP12" s="219"/>
    </row>
    <row r="13" spans="1:42">
      <c r="A13" s="359"/>
      <c r="B13" s="83" t="s">
        <v>187</v>
      </c>
      <c r="C13" s="86"/>
      <c r="D13" s="125"/>
      <c r="E13" s="246"/>
      <c r="F13" s="87"/>
      <c r="G13" s="175"/>
      <c r="H13" s="267"/>
      <c r="I13" s="87"/>
      <c r="J13" s="71"/>
      <c r="K13" s="71"/>
      <c r="L13" s="6"/>
      <c r="M13" s="28"/>
      <c r="N13" s="71"/>
      <c r="O13" s="71"/>
      <c r="P13" s="247"/>
      <c r="Q13" s="161"/>
      <c r="R13" s="162"/>
      <c r="S13" s="305"/>
      <c r="T13" s="161"/>
      <c r="U13" s="161"/>
      <c r="V13" s="214">
        <f t="shared" ref="V13:V72" si="3">J13+K13-P13</f>
        <v>0</v>
      </c>
      <c r="W13" s="214">
        <f t="shared" ref="W13:W71" si="4">L13-Q13</f>
        <v>0</v>
      </c>
      <c r="X13" s="306">
        <f t="shared" ref="X13:X71" si="5">L13-R13</f>
        <v>0</v>
      </c>
      <c r="Y13" s="171"/>
      <c r="Z13" s="8"/>
      <c r="AA13" s="8"/>
      <c r="AB13" s="204"/>
      <c r="AC13" s="204"/>
      <c r="AD13" s="204"/>
      <c r="AE13" s="10"/>
      <c r="AF13" s="10"/>
      <c r="AG13" s="10"/>
      <c r="AH13" s="10"/>
      <c r="AI13" s="10"/>
      <c r="AJ13" s="10"/>
      <c r="AK13" s="219"/>
      <c r="AL13" s="219"/>
      <c r="AM13" s="219"/>
      <c r="AN13" s="219"/>
      <c r="AO13" s="219"/>
      <c r="AP13" s="219"/>
    </row>
    <row r="14" spans="1:42">
      <c r="A14" s="359"/>
      <c r="B14" s="83" t="s">
        <v>98</v>
      </c>
      <c r="C14" s="88">
        <v>43452</v>
      </c>
      <c r="D14" s="126"/>
      <c r="E14" s="246"/>
      <c r="F14" s="87"/>
      <c r="G14" s="175"/>
      <c r="H14" s="267"/>
      <c r="I14" s="87"/>
      <c r="J14" s="71"/>
      <c r="K14" s="71"/>
      <c r="L14" s="6"/>
      <c r="M14" s="28"/>
      <c r="N14" s="71"/>
      <c r="O14" s="71"/>
      <c r="P14" s="247"/>
      <c r="Q14" s="161"/>
      <c r="R14" s="162"/>
      <c r="S14" s="305"/>
      <c r="T14" s="161"/>
      <c r="U14" s="161"/>
      <c r="V14" s="214">
        <f t="shared" si="3"/>
        <v>0</v>
      </c>
      <c r="W14" s="214">
        <f t="shared" si="4"/>
        <v>0</v>
      </c>
      <c r="X14" s="306">
        <f t="shared" si="5"/>
        <v>0</v>
      </c>
      <c r="Y14" s="171"/>
      <c r="Z14" s="8"/>
      <c r="AA14" s="8"/>
      <c r="AB14" s="204"/>
      <c r="AC14" s="204"/>
      <c r="AD14" s="204"/>
      <c r="AE14" s="10"/>
      <c r="AF14" s="10"/>
      <c r="AG14" s="10"/>
      <c r="AH14" s="10"/>
      <c r="AI14" s="10"/>
      <c r="AJ14" s="10"/>
      <c r="AK14" s="219"/>
      <c r="AL14" s="219"/>
      <c r="AM14" s="219"/>
      <c r="AN14" s="219"/>
      <c r="AO14" s="219"/>
      <c r="AP14" s="219"/>
    </row>
    <row r="15" spans="1:42">
      <c r="A15" s="359"/>
      <c r="B15" s="83" t="s">
        <v>99</v>
      </c>
      <c r="C15" s="84">
        <v>8</v>
      </c>
      <c r="D15" s="124"/>
      <c r="E15" s="246"/>
      <c r="F15" s="87"/>
      <c r="G15" s="175"/>
      <c r="H15" s="267"/>
      <c r="I15" s="87"/>
      <c r="J15" s="71"/>
      <c r="K15" s="71"/>
      <c r="L15" s="6"/>
      <c r="M15" s="28"/>
      <c r="N15" s="71"/>
      <c r="O15" s="71"/>
      <c r="P15" s="247"/>
      <c r="Q15" s="161"/>
      <c r="R15" s="162"/>
      <c r="S15" s="305"/>
      <c r="T15" s="161"/>
      <c r="U15" s="161"/>
      <c r="V15" s="214">
        <f t="shared" si="3"/>
        <v>0</v>
      </c>
      <c r="W15" s="214">
        <f t="shared" si="4"/>
        <v>0</v>
      </c>
      <c r="X15" s="306">
        <f t="shared" si="5"/>
        <v>0</v>
      </c>
      <c r="Y15" s="171"/>
      <c r="Z15" s="8"/>
      <c r="AA15" s="8"/>
      <c r="AB15" s="204"/>
      <c r="AC15" s="204"/>
      <c r="AD15" s="204"/>
      <c r="AE15" s="10"/>
      <c r="AF15" s="10"/>
      <c r="AG15" s="10"/>
      <c r="AH15" s="10"/>
      <c r="AI15" s="10"/>
      <c r="AJ15" s="10"/>
      <c r="AK15" s="219"/>
      <c r="AL15" s="219"/>
      <c r="AM15" s="219"/>
      <c r="AN15" s="219"/>
      <c r="AO15" s="219"/>
      <c r="AP15" s="219"/>
    </row>
    <row r="16" spans="1:42">
      <c r="A16" s="359"/>
      <c r="B16" s="89" t="s">
        <v>100</v>
      </c>
      <c r="C16" s="88">
        <v>43505</v>
      </c>
      <c r="D16" s="126"/>
      <c r="E16" s="246"/>
      <c r="F16" s="87"/>
      <c r="G16" s="175"/>
      <c r="H16" s="267"/>
      <c r="I16" s="87"/>
      <c r="J16" s="71"/>
      <c r="K16" s="71"/>
      <c r="L16" s="6"/>
      <c r="M16" s="28"/>
      <c r="N16" s="71"/>
      <c r="O16" s="71"/>
      <c r="P16" s="247"/>
      <c r="Q16" s="161"/>
      <c r="R16" s="162"/>
      <c r="S16" s="305"/>
      <c r="T16" s="161"/>
      <c r="U16" s="161"/>
      <c r="V16" s="214">
        <f t="shared" si="3"/>
        <v>0</v>
      </c>
      <c r="W16" s="214">
        <f t="shared" si="4"/>
        <v>0</v>
      </c>
      <c r="X16" s="306">
        <f t="shared" si="5"/>
        <v>0</v>
      </c>
      <c r="Y16" s="171"/>
      <c r="Z16" s="8"/>
      <c r="AA16" s="8"/>
      <c r="AB16" s="204"/>
      <c r="AC16" s="204"/>
      <c r="AD16" s="204"/>
      <c r="AE16" s="10"/>
      <c r="AF16" s="10"/>
      <c r="AG16" s="10"/>
      <c r="AH16" s="10"/>
      <c r="AI16" s="10"/>
      <c r="AJ16" s="10"/>
      <c r="AK16" s="219"/>
      <c r="AL16" s="219"/>
      <c r="AM16" s="219"/>
      <c r="AN16" s="219"/>
      <c r="AO16" s="219"/>
      <c r="AP16" s="219"/>
    </row>
    <row r="17" spans="1:42">
      <c r="A17" s="359"/>
      <c r="B17" s="89" t="s">
        <v>101</v>
      </c>
      <c r="C17" s="88">
        <f>C16+C15*30</f>
        <v>43745</v>
      </c>
      <c r="D17" s="126"/>
      <c r="E17" s="246"/>
      <c r="F17" s="87"/>
      <c r="G17" s="175"/>
      <c r="H17" s="267"/>
      <c r="I17" s="87"/>
      <c r="J17" s="71"/>
      <c r="K17" s="71"/>
      <c r="L17" s="6"/>
      <c r="M17" s="28"/>
      <c r="N17" s="71"/>
      <c r="O17" s="71"/>
      <c r="P17" s="247"/>
      <c r="Q17" s="161"/>
      <c r="R17" s="162"/>
      <c r="S17" s="305"/>
      <c r="T17" s="161"/>
      <c r="U17" s="161"/>
      <c r="V17" s="214">
        <f t="shared" si="3"/>
        <v>0</v>
      </c>
      <c r="W17" s="214">
        <f t="shared" si="4"/>
        <v>0</v>
      </c>
      <c r="X17" s="306">
        <f t="shared" si="5"/>
        <v>0</v>
      </c>
      <c r="Y17" s="171"/>
      <c r="Z17" s="8"/>
      <c r="AA17" s="8"/>
      <c r="AB17" s="204"/>
      <c r="AC17" s="204"/>
      <c r="AD17" s="204"/>
      <c r="AE17" s="10"/>
      <c r="AF17" s="10"/>
      <c r="AG17" s="10"/>
      <c r="AH17" s="10"/>
      <c r="AI17" s="10"/>
      <c r="AJ17" s="10"/>
      <c r="AK17" s="219"/>
      <c r="AL17" s="219"/>
      <c r="AM17" s="219"/>
      <c r="AN17" s="219"/>
      <c r="AO17" s="219"/>
      <c r="AP17" s="219"/>
    </row>
    <row r="18" spans="1:42">
      <c r="A18" s="359"/>
      <c r="B18" s="89" t="s">
        <v>102</v>
      </c>
      <c r="C18" s="84"/>
      <c r="D18" s="124"/>
      <c r="E18" s="246"/>
      <c r="F18" s="87"/>
      <c r="G18" s="175"/>
      <c r="H18" s="267"/>
      <c r="I18" s="87"/>
      <c r="J18" s="71"/>
      <c r="K18" s="71"/>
      <c r="L18" s="6"/>
      <c r="M18" s="28"/>
      <c r="N18" s="71"/>
      <c r="O18" s="71"/>
      <c r="P18" s="247"/>
      <c r="Q18" s="161"/>
      <c r="R18" s="162"/>
      <c r="S18" s="305"/>
      <c r="T18" s="161"/>
      <c r="U18" s="161"/>
      <c r="V18" s="214">
        <f t="shared" si="3"/>
        <v>0</v>
      </c>
      <c r="W18" s="214">
        <f t="shared" si="4"/>
        <v>0</v>
      </c>
      <c r="X18" s="306">
        <f t="shared" si="5"/>
        <v>0</v>
      </c>
      <c r="Y18" s="171"/>
      <c r="Z18" s="8"/>
      <c r="AA18" s="8"/>
      <c r="AB18" s="204"/>
      <c r="AC18" s="204"/>
      <c r="AD18" s="204"/>
      <c r="AE18" s="10"/>
      <c r="AF18" s="10"/>
      <c r="AG18" s="10"/>
      <c r="AH18" s="10"/>
      <c r="AI18" s="10"/>
      <c r="AJ18" s="10"/>
      <c r="AK18" s="219"/>
      <c r="AL18" s="219"/>
      <c r="AM18" s="219"/>
      <c r="AN18" s="219"/>
      <c r="AO18" s="219"/>
      <c r="AP18" s="219"/>
    </row>
    <row r="19" spans="1:42">
      <c r="A19" s="359"/>
      <c r="B19" s="89" t="s">
        <v>103</v>
      </c>
      <c r="C19" s="84"/>
      <c r="D19" s="124"/>
      <c r="E19" s="246"/>
      <c r="F19" s="87"/>
      <c r="G19" s="175"/>
      <c r="H19" s="267"/>
      <c r="I19" s="87"/>
      <c r="J19" s="71"/>
      <c r="K19" s="71"/>
      <c r="L19" s="6"/>
      <c r="M19" s="28"/>
      <c r="N19" s="71"/>
      <c r="O19" s="71"/>
      <c r="P19" s="247"/>
      <c r="Q19" s="161"/>
      <c r="R19" s="162"/>
      <c r="S19" s="305"/>
      <c r="T19" s="161"/>
      <c r="U19" s="161"/>
      <c r="V19" s="214">
        <f t="shared" si="3"/>
        <v>0</v>
      </c>
      <c r="W19" s="214">
        <f t="shared" si="4"/>
        <v>0</v>
      </c>
      <c r="X19" s="306">
        <f t="shared" si="5"/>
        <v>0</v>
      </c>
      <c r="Y19" s="171"/>
      <c r="Z19" s="8"/>
      <c r="AA19" s="8"/>
      <c r="AB19" s="204"/>
      <c r="AC19" s="204"/>
      <c r="AD19" s="204"/>
      <c r="AE19" s="10"/>
      <c r="AF19" s="10"/>
      <c r="AG19" s="10"/>
      <c r="AH19" s="10"/>
      <c r="AI19" s="10"/>
      <c r="AJ19" s="10"/>
      <c r="AK19" s="219"/>
      <c r="AL19" s="219"/>
      <c r="AM19" s="219"/>
      <c r="AN19" s="219"/>
      <c r="AO19" s="219"/>
      <c r="AP19" s="219"/>
    </row>
    <row r="20" spans="1:42">
      <c r="A20" s="360"/>
      <c r="B20" s="89" t="s">
        <v>104</v>
      </c>
      <c r="C20" s="90">
        <f>(C17-$Q$2)/30</f>
        <v>-5.8666666666666663</v>
      </c>
      <c r="D20" s="127"/>
      <c r="E20" s="246"/>
      <c r="F20" s="87"/>
      <c r="G20" s="175"/>
      <c r="H20" s="267"/>
      <c r="I20" s="87"/>
      <c r="J20" s="71"/>
      <c r="K20" s="71"/>
      <c r="L20" s="6"/>
      <c r="M20" s="28"/>
      <c r="N20" s="71"/>
      <c r="O20" s="71"/>
      <c r="P20" s="247"/>
      <c r="Q20" s="161"/>
      <c r="R20" s="162"/>
      <c r="S20" s="305"/>
      <c r="T20" s="161"/>
      <c r="U20" s="161"/>
      <c r="V20" s="214">
        <f t="shared" si="3"/>
        <v>0</v>
      </c>
      <c r="W20" s="214">
        <f t="shared" si="4"/>
        <v>0</v>
      </c>
      <c r="X20" s="306">
        <f t="shared" si="5"/>
        <v>0</v>
      </c>
      <c r="Y20" s="171"/>
      <c r="Z20" s="8"/>
      <c r="AA20" s="8"/>
      <c r="AB20" s="204"/>
      <c r="AC20" s="204"/>
      <c r="AD20" s="204"/>
      <c r="AE20" s="10"/>
      <c r="AF20" s="10"/>
      <c r="AG20" s="10"/>
      <c r="AH20" s="10"/>
      <c r="AI20" s="10"/>
      <c r="AJ20" s="10"/>
      <c r="AK20" s="219"/>
      <c r="AL20" s="219"/>
      <c r="AM20" s="219"/>
      <c r="AN20" s="219"/>
      <c r="AO20" s="219"/>
      <c r="AP20" s="219"/>
    </row>
    <row r="21" spans="1:42">
      <c r="A21" s="358">
        <v>2</v>
      </c>
      <c r="B21" s="373" t="s">
        <v>63</v>
      </c>
      <c r="C21" s="374"/>
      <c r="D21" s="129"/>
      <c r="E21" s="164"/>
      <c r="F21" s="91"/>
      <c r="G21" s="176"/>
      <c r="H21" s="265"/>
      <c r="I21" s="91"/>
      <c r="J21" s="71"/>
      <c r="K21" s="71"/>
      <c r="L21" s="6"/>
      <c r="M21" s="28"/>
      <c r="N21" s="71"/>
      <c r="O21" s="71"/>
      <c r="P21" s="247"/>
      <c r="Q21" s="161"/>
      <c r="R21" s="162"/>
      <c r="S21" s="305"/>
      <c r="T21" s="161"/>
      <c r="U21" s="161"/>
      <c r="V21" s="214">
        <f t="shared" si="3"/>
        <v>0</v>
      </c>
      <c r="W21" s="214">
        <f t="shared" si="4"/>
        <v>0</v>
      </c>
      <c r="X21" s="306">
        <f t="shared" si="5"/>
        <v>0</v>
      </c>
      <c r="Y21" s="171"/>
      <c r="Z21" s="8"/>
      <c r="AA21" s="8"/>
      <c r="AB21" s="204"/>
      <c r="AC21" s="204"/>
      <c r="AD21" s="204"/>
      <c r="AE21" s="10"/>
      <c r="AF21" s="10"/>
      <c r="AG21" s="10"/>
      <c r="AH21" s="10"/>
      <c r="AI21" s="10"/>
      <c r="AJ21" s="10"/>
      <c r="AK21" s="219"/>
      <c r="AL21" s="219"/>
      <c r="AM21" s="219"/>
      <c r="AN21" s="219"/>
      <c r="AO21" s="219"/>
      <c r="AP21" s="219"/>
    </row>
    <row r="22" spans="1:42">
      <c r="A22" s="359"/>
      <c r="B22" s="394" t="s">
        <v>182</v>
      </c>
      <c r="C22" s="395"/>
      <c r="D22" s="97"/>
      <c r="E22" s="245" t="s">
        <v>2131</v>
      </c>
      <c r="F22" s="25" t="s">
        <v>108</v>
      </c>
      <c r="G22" s="174">
        <v>9449007307</v>
      </c>
      <c r="H22" s="266"/>
      <c r="I22" s="25"/>
      <c r="J22" s="71">
        <v>15268</v>
      </c>
      <c r="K22" s="71"/>
      <c r="L22" s="6"/>
      <c r="M22" s="28"/>
      <c r="N22" s="71"/>
      <c r="O22" s="71"/>
      <c r="P22" s="247">
        <f>7617-1126</f>
        <v>6491</v>
      </c>
      <c r="Q22" s="161"/>
      <c r="R22" s="162"/>
      <c r="S22" s="305"/>
      <c r="T22" s="161"/>
      <c r="U22" s="161"/>
      <c r="V22" s="214">
        <f t="shared" si="3"/>
        <v>8777</v>
      </c>
      <c r="W22" s="214">
        <f t="shared" si="4"/>
        <v>0</v>
      </c>
      <c r="X22" s="306">
        <f t="shared" si="5"/>
        <v>0</v>
      </c>
      <c r="Y22" s="171"/>
      <c r="Z22" s="8"/>
      <c r="AA22" s="8"/>
      <c r="AB22" s="204"/>
      <c r="AC22" s="204"/>
      <c r="AD22" s="204"/>
      <c r="AE22" s="10"/>
      <c r="AF22" s="10"/>
      <c r="AG22" s="10"/>
      <c r="AH22" s="4"/>
      <c r="AI22" s="4"/>
      <c r="AJ22" s="10"/>
      <c r="AK22" s="219"/>
      <c r="AL22" s="219"/>
      <c r="AM22" s="219"/>
      <c r="AN22" s="219"/>
      <c r="AO22" s="219"/>
      <c r="AP22" s="219"/>
    </row>
    <row r="23" spans="1:42">
      <c r="A23" s="359"/>
      <c r="B23" s="398"/>
      <c r="C23" s="399"/>
      <c r="D23" s="130"/>
      <c r="E23" s="245" t="s">
        <v>179</v>
      </c>
      <c r="F23" s="25" t="s">
        <v>109</v>
      </c>
      <c r="G23" s="174">
        <v>9739965674</v>
      </c>
      <c r="H23" s="266"/>
      <c r="I23" s="25"/>
      <c r="J23" s="71">
        <v>4800</v>
      </c>
      <c r="K23" s="71"/>
      <c r="L23" s="6"/>
      <c r="M23" s="28"/>
      <c r="N23" s="71"/>
      <c r="O23" s="71"/>
      <c r="P23" s="247">
        <f>4050-361</f>
        <v>3689</v>
      </c>
      <c r="Q23" s="161"/>
      <c r="R23" s="162"/>
      <c r="S23" s="305"/>
      <c r="T23" s="161"/>
      <c r="U23" s="161"/>
      <c r="V23" s="214">
        <f t="shared" si="3"/>
        <v>1111</v>
      </c>
      <c r="W23" s="214">
        <f t="shared" si="4"/>
        <v>0</v>
      </c>
      <c r="X23" s="306">
        <f t="shared" si="5"/>
        <v>0</v>
      </c>
      <c r="Y23" s="171"/>
      <c r="Z23" s="8"/>
      <c r="AA23" s="8"/>
      <c r="AB23" s="204"/>
      <c r="AC23" s="204"/>
      <c r="AD23" s="204"/>
      <c r="AE23" s="10"/>
      <c r="AF23" s="10"/>
      <c r="AG23" s="10"/>
      <c r="AH23" s="4"/>
      <c r="AI23" s="4"/>
      <c r="AJ23" s="10"/>
      <c r="AK23" s="219"/>
      <c r="AL23" s="219"/>
      <c r="AM23" s="219"/>
      <c r="AN23" s="219"/>
      <c r="AO23" s="219"/>
      <c r="AP23" s="219"/>
    </row>
    <row r="24" spans="1:42">
      <c r="A24" s="359"/>
      <c r="B24" s="83" t="s">
        <v>96</v>
      </c>
      <c r="C24" s="84">
        <v>11.98</v>
      </c>
      <c r="D24" s="124"/>
      <c r="E24" s="85" t="s">
        <v>2054</v>
      </c>
      <c r="F24" s="85" t="s">
        <v>110</v>
      </c>
      <c r="G24" s="174">
        <v>9998976096</v>
      </c>
      <c r="H24" s="266"/>
      <c r="I24" s="25"/>
      <c r="J24" s="71">
        <v>1834</v>
      </c>
      <c r="K24" s="71"/>
      <c r="L24" s="6"/>
      <c r="M24" s="28"/>
      <c r="N24" s="71"/>
      <c r="O24" s="71"/>
      <c r="P24" s="247"/>
      <c r="Q24" s="161"/>
      <c r="R24" s="162"/>
      <c r="S24" s="305"/>
      <c r="T24" s="161"/>
      <c r="U24" s="161"/>
      <c r="V24" s="214">
        <f t="shared" si="3"/>
        <v>1834</v>
      </c>
      <c r="W24" s="214">
        <f t="shared" si="4"/>
        <v>0</v>
      </c>
      <c r="X24" s="306">
        <f t="shared" si="5"/>
        <v>0</v>
      </c>
      <c r="Y24" s="171"/>
      <c r="Z24" s="8"/>
      <c r="AA24" s="8"/>
      <c r="AB24" s="204"/>
      <c r="AC24" s="204"/>
      <c r="AD24" s="204"/>
      <c r="AE24" s="10"/>
      <c r="AF24" s="10"/>
      <c r="AG24" s="10"/>
      <c r="AH24" s="4"/>
      <c r="AI24" s="4"/>
      <c r="AJ24" s="10"/>
      <c r="AK24" s="219"/>
      <c r="AL24" s="219"/>
      <c r="AM24" s="219"/>
      <c r="AN24" s="219"/>
      <c r="AO24" s="219"/>
      <c r="AP24" s="219"/>
    </row>
    <row r="25" spans="1:42">
      <c r="A25" s="359"/>
      <c r="B25" s="83" t="s">
        <v>97</v>
      </c>
      <c r="C25" s="86"/>
      <c r="D25" s="125"/>
      <c r="E25" s="87" t="s">
        <v>2053</v>
      </c>
      <c r="F25" s="87" t="s">
        <v>111</v>
      </c>
      <c r="G25" s="175">
        <v>7799779152</v>
      </c>
      <c r="H25" s="267"/>
      <c r="I25" s="87"/>
      <c r="J25" s="71">
        <v>450</v>
      </c>
      <c r="K25" s="71"/>
      <c r="L25" s="6"/>
      <c r="M25" s="28"/>
      <c r="N25" s="71"/>
      <c r="O25" s="71"/>
      <c r="P25" s="247"/>
      <c r="Q25" s="161"/>
      <c r="R25" s="162"/>
      <c r="S25" s="305"/>
      <c r="T25" s="161"/>
      <c r="U25" s="161"/>
      <c r="V25" s="214">
        <f t="shared" si="3"/>
        <v>450</v>
      </c>
      <c r="W25" s="214">
        <f t="shared" si="4"/>
        <v>0</v>
      </c>
      <c r="X25" s="306">
        <f t="shared" si="5"/>
        <v>0</v>
      </c>
      <c r="Y25" s="171"/>
      <c r="Z25" s="8"/>
      <c r="AA25" s="8"/>
      <c r="AB25" s="204"/>
      <c r="AC25" s="204"/>
      <c r="AD25" s="204"/>
      <c r="AE25" s="10"/>
      <c r="AF25" s="10"/>
      <c r="AG25" s="10"/>
      <c r="AH25" s="10"/>
      <c r="AI25" s="10"/>
      <c r="AJ25" s="10"/>
      <c r="AK25" s="219"/>
      <c r="AL25" s="219"/>
      <c r="AM25" s="219"/>
      <c r="AN25" s="219"/>
      <c r="AO25" s="219"/>
      <c r="AP25" s="219"/>
    </row>
    <row r="26" spans="1:42">
      <c r="A26" s="359"/>
      <c r="B26" s="83" t="s">
        <v>186</v>
      </c>
      <c r="C26" s="86"/>
      <c r="D26" s="125"/>
      <c r="E26" s="87" t="s">
        <v>26</v>
      </c>
      <c r="F26" s="87"/>
      <c r="G26" s="175"/>
      <c r="H26" s="267"/>
      <c r="I26" s="87"/>
      <c r="J26" s="71">
        <v>650</v>
      </c>
      <c r="K26" s="71"/>
      <c r="L26" s="6"/>
      <c r="M26" s="28"/>
      <c r="N26" s="71"/>
      <c r="O26" s="71"/>
      <c r="P26" s="247"/>
      <c r="Q26" s="161"/>
      <c r="R26" s="162"/>
      <c r="S26" s="305"/>
      <c r="T26" s="161"/>
      <c r="U26" s="161"/>
      <c r="V26" s="214">
        <f t="shared" si="3"/>
        <v>650</v>
      </c>
      <c r="W26" s="214">
        <f t="shared" si="4"/>
        <v>0</v>
      </c>
      <c r="X26" s="306">
        <f t="shared" si="5"/>
        <v>0</v>
      </c>
      <c r="Y26" s="171"/>
      <c r="Z26" s="8"/>
      <c r="AA26" s="8"/>
      <c r="AB26" s="204"/>
      <c r="AC26" s="204"/>
      <c r="AD26" s="204"/>
      <c r="AE26" s="10"/>
      <c r="AF26" s="10"/>
      <c r="AG26" s="10"/>
      <c r="AH26" s="10"/>
      <c r="AI26" s="10"/>
      <c r="AJ26" s="10"/>
      <c r="AK26" s="219"/>
      <c r="AL26" s="219"/>
      <c r="AM26" s="219"/>
      <c r="AN26" s="219"/>
      <c r="AO26" s="219"/>
      <c r="AP26" s="219"/>
    </row>
    <row r="27" spans="1:42">
      <c r="A27" s="359"/>
      <c r="B27" s="83" t="s">
        <v>187</v>
      </c>
      <c r="C27" s="86"/>
      <c r="D27" s="125"/>
      <c r="E27" s="87"/>
      <c r="F27" s="87"/>
      <c r="G27" s="175"/>
      <c r="H27" s="267"/>
      <c r="I27" s="87"/>
      <c r="J27" s="71"/>
      <c r="K27" s="71"/>
      <c r="L27" s="6"/>
      <c r="M27" s="28"/>
      <c r="N27" s="71"/>
      <c r="O27" s="71"/>
      <c r="P27" s="247"/>
      <c r="Q27" s="161"/>
      <c r="R27" s="162"/>
      <c r="S27" s="305"/>
      <c r="T27" s="161"/>
      <c r="U27" s="161"/>
      <c r="V27" s="214">
        <f t="shared" si="3"/>
        <v>0</v>
      </c>
      <c r="W27" s="214">
        <f t="shared" si="4"/>
        <v>0</v>
      </c>
      <c r="X27" s="306">
        <f t="shared" si="5"/>
        <v>0</v>
      </c>
      <c r="Y27" s="171"/>
      <c r="Z27" s="8"/>
      <c r="AA27" s="8"/>
      <c r="AB27" s="204"/>
      <c r="AC27" s="204"/>
      <c r="AD27" s="204"/>
      <c r="AE27" s="10"/>
      <c r="AF27" s="10"/>
      <c r="AG27" s="10"/>
      <c r="AH27" s="10"/>
      <c r="AI27" s="10"/>
      <c r="AJ27" s="10"/>
      <c r="AK27" s="219"/>
      <c r="AL27" s="219"/>
      <c r="AM27" s="219"/>
      <c r="AN27" s="219"/>
      <c r="AO27" s="219"/>
      <c r="AP27" s="219"/>
    </row>
    <row r="28" spans="1:42">
      <c r="A28" s="359"/>
      <c r="B28" s="83" t="s">
        <v>98</v>
      </c>
      <c r="C28" s="88">
        <v>43486</v>
      </c>
      <c r="D28" s="126"/>
      <c r="E28" s="87"/>
      <c r="F28" s="87"/>
      <c r="G28" s="175"/>
      <c r="H28" s="267"/>
      <c r="I28" s="87"/>
      <c r="J28" s="71"/>
      <c r="K28" s="71"/>
      <c r="L28" s="6"/>
      <c r="M28" s="28"/>
      <c r="N28" s="71"/>
      <c r="O28" s="71"/>
      <c r="P28" s="247"/>
      <c r="Q28" s="161"/>
      <c r="R28" s="162"/>
      <c r="S28" s="305"/>
      <c r="T28" s="161"/>
      <c r="U28" s="161"/>
      <c r="V28" s="214">
        <f t="shared" si="3"/>
        <v>0</v>
      </c>
      <c r="W28" s="214">
        <f t="shared" si="4"/>
        <v>0</v>
      </c>
      <c r="X28" s="306">
        <f t="shared" si="5"/>
        <v>0</v>
      </c>
      <c r="Y28" s="171"/>
      <c r="Z28" s="8"/>
      <c r="AA28" s="8"/>
      <c r="AB28" s="204"/>
      <c r="AC28" s="204"/>
      <c r="AD28" s="204"/>
      <c r="AE28" s="10"/>
      <c r="AF28" s="10"/>
      <c r="AG28" s="10"/>
      <c r="AH28" s="10"/>
      <c r="AI28" s="10"/>
      <c r="AJ28" s="10"/>
      <c r="AK28" s="219"/>
      <c r="AL28" s="219"/>
      <c r="AM28" s="219"/>
      <c r="AN28" s="219"/>
      <c r="AO28" s="219"/>
      <c r="AP28" s="219"/>
    </row>
    <row r="29" spans="1:42">
      <c r="A29" s="359"/>
      <c r="B29" s="83" t="s">
        <v>99</v>
      </c>
      <c r="C29" s="84">
        <v>8</v>
      </c>
      <c r="D29" s="124"/>
      <c r="E29" s="87"/>
      <c r="F29" s="87"/>
      <c r="G29" s="175"/>
      <c r="H29" s="267"/>
      <c r="I29" s="87"/>
      <c r="J29" s="71"/>
      <c r="K29" s="71"/>
      <c r="L29" s="6"/>
      <c r="M29" s="28"/>
      <c r="N29" s="71"/>
      <c r="O29" s="71"/>
      <c r="P29" s="247"/>
      <c r="Q29" s="161"/>
      <c r="R29" s="162"/>
      <c r="S29" s="305"/>
      <c r="T29" s="161"/>
      <c r="U29" s="161"/>
      <c r="V29" s="214">
        <f t="shared" si="3"/>
        <v>0</v>
      </c>
      <c r="W29" s="214">
        <f t="shared" si="4"/>
        <v>0</v>
      </c>
      <c r="X29" s="306">
        <f t="shared" si="5"/>
        <v>0</v>
      </c>
      <c r="Y29" s="171"/>
      <c r="Z29" s="8"/>
      <c r="AA29" s="8"/>
      <c r="AB29" s="204"/>
      <c r="AC29" s="204"/>
      <c r="AD29" s="204"/>
      <c r="AE29" s="10"/>
      <c r="AF29" s="10"/>
      <c r="AG29" s="10"/>
      <c r="AH29" s="10"/>
      <c r="AI29" s="10"/>
      <c r="AJ29" s="10"/>
      <c r="AK29" s="219"/>
      <c r="AL29" s="219"/>
      <c r="AM29" s="219"/>
      <c r="AN29" s="219"/>
      <c r="AO29" s="219"/>
      <c r="AP29" s="219"/>
    </row>
    <row r="30" spans="1:42">
      <c r="A30" s="359"/>
      <c r="B30" s="89" t="s">
        <v>100</v>
      </c>
      <c r="C30" s="88">
        <v>43495</v>
      </c>
      <c r="D30" s="126"/>
      <c r="E30" s="87"/>
      <c r="F30" s="87"/>
      <c r="G30" s="175"/>
      <c r="H30" s="267"/>
      <c r="I30" s="87"/>
      <c r="J30" s="71"/>
      <c r="K30" s="71"/>
      <c r="L30" s="6"/>
      <c r="M30" s="28"/>
      <c r="N30" s="71"/>
      <c r="O30" s="71"/>
      <c r="P30" s="247"/>
      <c r="Q30" s="161"/>
      <c r="R30" s="162"/>
      <c r="S30" s="305"/>
      <c r="T30" s="161"/>
      <c r="U30" s="161"/>
      <c r="V30" s="214">
        <f t="shared" si="3"/>
        <v>0</v>
      </c>
      <c r="W30" s="214">
        <f t="shared" si="4"/>
        <v>0</v>
      </c>
      <c r="X30" s="306">
        <f t="shared" si="5"/>
        <v>0</v>
      </c>
      <c r="Y30" s="171"/>
      <c r="Z30" s="8"/>
      <c r="AA30" s="8"/>
      <c r="AB30" s="204"/>
      <c r="AC30" s="204"/>
      <c r="AD30" s="204"/>
      <c r="AE30" s="10"/>
      <c r="AF30" s="10"/>
      <c r="AG30" s="10"/>
      <c r="AH30" s="10"/>
      <c r="AI30" s="10"/>
      <c r="AJ30" s="10"/>
      <c r="AK30" s="219"/>
      <c r="AL30" s="219"/>
      <c r="AM30" s="219"/>
      <c r="AN30" s="219"/>
      <c r="AO30" s="219"/>
      <c r="AP30" s="219"/>
    </row>
    <row r="31" spans="1:42">
      <c r="A31" s="359"/>
      <c r="B31" s="89" t="s">
        <v>101</v>
      </c>
      <c r="C31" s="88">
        <f>C30+C29*30</f>
        <v>43735</v>
      </c>
      <c r="D31" s="126"/>
      <c r="E31" s="87"/>
      <c r="F31" s="87"/>
      <c r="G31" s="175"/>
      <c r="H31" s="267"/>
      <c r="I31" s="87"/>
      <c r="J31" s="71"/>
      <c r="K31" s="71"/>
      <c r="L31" s="6"/>
      <c r="M31" s="28"/>
      <c r="N31" s="71"/>
      <c r="O31" s="71"/>
      <c r="P31" s="247"/>
      <c r="Q31" s="161"/>
      <c r="R31" s="162"/>
      <c r="S31" s="305"/>
      <c r="T31" s="161"/>
      <c r="U31" s="161"/>
      <c r="V31" s="214">
        <f t="shared" si="3"/>
        <v>0</v>
      </c>
      <c r="W31" s="214">
        <f t="shared" si="4"/>
        <v>0</v>
      </c>
      <c r="X31" s="306">
        <f t="shared" si="5"/>
        <v>0</v>
      </c>
      <c r="Y31" s="171"/>
      <c r="Z31" s="8"/>
      <c r="AA31" s="8"/>
      <c r="AB31" s="204"/>
      <c r="AC31" s="204"/>
      <c r="AD31" s="204"/>
      <c r="AE31" s="10"/>
      <c r="AF31" s="10"/>
      <c r="AG31" s="10"/>
      <c r="AH31" s="10"/>
      <c r="AI31" s="10"/>
      <c r="AJ31" s="10"/>
      <c r="AK31" s="219"/>
      <c r="AL31" s="219"/>
      <c r="AM31" s="219"/>
      <c r="AN31" s="219"/>
      <c r="AO31" s="219"/>
      <c r="AP31" s="219"/>
    </row>
    <row r="32" spans="1:42">
      <c r="A32" s="359"/>
      <c r="B32" s="89" t="s">
        <v>102</v>
      </c>
      <c r="C32" s="84"/>
      <c r="D32" s="124"/>
      <c r="E32" s="87"/>
      <c r="F32" s="87"/>
      <c r="G32" s="175"/>
      <c r="H32" s="267"/>
      <c r="I32" s="87"/>
      <c r="J32" s="71"/>
      <c r="K32" s="71"/>
      <c r="L32" s="6"/>
      <c r="M32" s="28"/>
      <c r="N32" s="71"/>
      <c r="O32" s="71"/>
      <c r="P32" s="247"/>
      <c r="Q32" s="161"/>
      <c r="R32" s="162"/>
      <c r="S32" s="305"/>
      <c r="T32" s="161"/>
      <c r="U32" s="161"/>
      <c r="V32" s="214">
        <f t="shared" si="3"/>
        <v>0</v>
      </c>
      <c r="W32" s="214">
        <f t="shared" si="4"/>
        <v>0</v>
      </c>
      <c r="X32" s="306">
        <f t="shared" si="5"/>
        <v>0</v>
      </c>
      <c r="Y32" s="171"/>
      <c r="Z32" s="8"/>
      <c r="AA32" s="8"/>
      <c r="AB32" s="204"/>
      <c r="AC32" s="204"/>
      <c r="AD32" s="204"/>
      <c r="AE32" s="10"/>
      <c r="AF32" s="10"/>
      <c r="AG32" s="10"/>
      <c r="AH32" s="10"/>
      <c r="AI32" s="10"/>
      <c r="AJ32" s="10"/>
      <c r="AK32" s="219"/>
      <c r="AL32" s="219"/>
      <c r="AM32" s="219"/>
      <c r="AN32" s="219"/>
      <c r="AO32" s="219"/>
      <c r="AP32" s="219"/>
    </row>
    <row r="33" spans="1:42">
      <c r="A33" s="359"/>
      <c r="B33" s="89" t="s">
        <v>103</v>
      </c>
      <c r="C33" s="84"/>
      <c r="D33" s="124"/>
      <c r="E33" s="87"/>
      <c r="F33" s="87"/>
      <c r="G33" s="175"/>
      <c r="H33" s="267"/>
      <c r="I33" s="87"/>
      <c r="J33" s="71"/>
      <c r="K33" s="71"/>
      <c r="L33" s="6"/>
      <c r="M33" s="28"/>
      <c r="N33" s="71"/>
      <c r="O33" s="71"/>
      <c r="P33" s="247"/>
      <c r="Q33" s="161"/>
      <c r="R33" s="162"/>
      <c r="S33" s="305"/>
      <c r="T33" s="161"/>
      <c r="U33" s="161"/>
      <c r="V33" s="214">
        <f t="shared" si="3"/>
        <v>0</v>
      </c>
      <c r="W33" s="214">
        <f t="shared" si="4"/>
        <v>0</v>
      </c>
      <c r="X33" s="306">
        <f t="shared" si="5"/>
        <v>0</v>
      </c>
      <c r="Y33" s="171"/>
      <c r="Z33" s="8"/>
      <c r="AA33" s="8"/>
      <c r="AB33" s="204"/>
      <c r="AC33" s="204"/>
      <c r="AD33" s="204"/>
      <c r="AE33" s="10"/>
      <c r="AF33" s="10"/>
      <c r="AG33" s="10"/>
      <c r="AH33" s="10"/>
      <c r="AI33" s="10"/>
      <c r="AJ33" s="10"/>
      <c r="AK33" s="219"/>
      <c r="AL33" s="219"/>
      <c r="AM33" s="219"/>
      <c r="AN33" s="219"/>
      <c r="AO33" s="219"/>
      <c r="AP33" s="219"/>
    </row>
    <row r="34" spans="1:42">
      <c r="A34" s="360"/>
      <c r="B34" s="89" t="s">
        <v>104</v>
      </c>
      <c r="C34" s="90">
        <f>(C31-$Q$2)/30</f>
        <v>-6.2</v>
      </c>
      <c r="D34" s="127"/>
      <c r="E34" s="87"/>
      <c r="F34" s="87"/>
      <c r="G34" s="175"/>
      <c r="H34" s="267"/>
      <c r="I34" s="87"/>
      <c r="J34" s="71"/>
      <c r="K34" s="71"/>
      <c r="L34" s="6"/>
      <c r="M34" s="28"/>
      <c r="N34" s="71"/>
      <c r="O34" s="71"/>
      <c r="P34" s="247"/>
      <c r="Q34" s="161"/>
      <c r="R34" s="162"/>
      <c r="S34" s="305"/>
      <c r="T34" s="161"/>
      <c r="U34" s="161"/>
      <c r="V34" s="214">
        <f t="shared" si="3"/>
        <v>0</v>
      </c>
      <c r="W34" s="214">
        <f t="shared" si="4"/>
        <v>0</v>
      </c>
      <c r="X34" s="306">
        <f t="shared" si="5"/>
        <v>0</v>
      </c>
      <c r="Y34" s="171"/>
      <c r="Z34" s="8"/>
      <c r="AA34" s="8"/>
      <c r="AB34" s="204"/>
      <c r="AC34" s="204"/>
      <c r="AD34" s="204"/>
      <c r="AE34" s="10"/>
      <c r="AF34" s="10"/>
      <c r="AG34" s="10"/>
      <c r="AH34" s="10"/>
      <c r="AI34" s="10"/>
      <c r="AJ34" s="10"/>
      <c r="AK34" s="219"/>
      <c r="AL34" s="219"/>
      <c r="AM34" s="219"/>
      <c r="AN34" s="219"/>
      <c r="AO34" s="219"/>
      <c r="AP34" s="219"/>
    </row>
    <row r="35" spans="1:42" hidden="1">
      <c r="A35" s="358">
        <v>3</v>
      </c>
      <c r="B35" s="373" t="s">
        <v>2037</v>
      </c>
      <c r="C35" s="374"/>
      <c r="D35" s="129"/>
      <c r="E35" s="91"/>
      <c r="F35" s="91"/>
      <c r="G35" s="176"/>
      <c r="H35" s="265"/>
      <c r="I35" s="91"/>
      <c r="J35" s="71"/>
      <c r="K35" s="71"/>
      <c r="L35" s="6"/>
      <c r="M35" s="28"/>
      <c r="N35" s="71"/>
      <c r="O35" s="71"/>
      <c r="P35" s="247"/>
      <c r="Q35" s="161"/>
      <c r="R35" s="162"/>
      <c r="S35" s="305"/>
      <c r="T35" s="161"/>
      <c r="U35" s="161"/>
      <c r="V35" s="214">
        <f t="shared" si="3"/>
        <v>0</v>
      </c>
      <c r="W35" s="214">
        <f t="shared" si="4"/>
        <v>0</v>
      </c>
      <c r="X35" s="306">
        <f t="shared" si="5"/>
        <v>0</v>
      </c>
      <c r="Y35" s="171"/>
      <c r="Z35" s="8"/>
      <c r="AA35" s="8"/>
      <c r="AB35" s="204"/>
      <c r="AC35" s="204"/>
      <c r="AD35" s="204"/>
      <c r="AE35" s="10"/>
      <c r="AF35" s="10"/>
      <c r="AG35" s="10"/>
      <c r="AH35" s="10"/>
      <c r="AI35" s="10"/>
      <c r="AJ35" s="10"/>
      <c r="AK35" s="219"/>
      <c r="AL35" s="219"/>
      <c r="AM35" s="219"/>
      <c r="AN35" s="219"/>
      <c r="AO35" s="219"/>
      <c r="AP35" s="219"/>
    </row>
    <row r="36" spans="1:42" ht="18" hidden="1" customHeight="1">
      <c r="A36" s="359"/>
      <c r="B36" s="394" t="s">
        <v>183</v>
      </c>
      <c r="C36" s="395"/>
      <c r="D36" s="97"/>
      <c r="E36" s="93" t="s">
        <v>180</v>
      </c>
      <c r="F36" s="25" t="s">
        <v>108</v>
      </c>
      <c r="G36" s="174">
        <v>9449007307</v>
      </c>
      <c r="H36" s="266"/>
      <c r="I36" s="25"/>
      <c r="J36" s="71"/>
      <c r="K36" s="2"/>
      <c r="L36" s="78">
        <f>3242+2563</f>
        <v>5805</v>
      </c>
      <c r="M36" s="289"/>
      <c r="N36" s="166"/>
      <c r="O36" s="166"/>
      <c r="P36" s="248"/>
      <c r="Q36" s="166">
        <v>767</v>
      </c>
      <c r="R36" s="162"/>
      <c r="S36" s="305"/>
      <c r="T36" s="161"/>
      <c r="U36" s="161"/>
      <c r="V36" s="214">
        <f t="shared" si="3"/>
        <v>0</v>
      </c>
      <c r="W36" s="214">
        <f t="shared" si="4"/>
        <v>5038</v>
      </c>
      <c r="X36" s="306">
        <f t="shared" si="5"/>
        <v>5805</v>
      </c>
      <c r="Y36" s="171"/>
      <c r="Z36" s="8"/>
      <c r="AA36" s="8"/>
      <c r="AB36" s="204"/>
      <c r="AC36" s="204"/>
      <c r="AD36" s="204"/>
      <c r="AE36" s="10"/>
      <c r="AF36" s="10"/>
      <c r="AG36" s="10"/>
      <c r="AH36" s="4"/>
      <c r="AI36" s="4"/>
      <c r="AJ36" s="4"/>
      <c r="AK36" s="219"/>
      <c r="AL36" s="219"/>
      <c r="AM36" s="219"/>
      <c r="AN36" s="219"/>
      <c r="AO36" s="219"/>
      <c r="AP36" s="219"/>
    </row>
    <row r="37" spans="1:42" hidden="1">
      <c r="A37" s="359"/>
      <c r="B37" s="398"/>
      <c r="C37" s="399"/>
      <c r="D37" s="130"/>
      <c r="E37" s="93" t="s">
        <v>2055</v>
      </c>
      <c r="F37" s="94" t="s">
        <v>112</v>
      </c>
      <c r="G37" s="177"/>
      <c r="H37" s="268"/>
      <c r="I37" s="93"/>
      <c r="J37" s="71"/>
      <c r="K37" s="2"/>
      <c r="L37" s="269">
        <v>3820</v>
      </c>
      <c r="M37" s="290"/>
      <c r="N37" s="2"/>
      <c r="O37" s="2"/>
      <c r="P37" s="247"/>
      <c r="Q37" s="161"/>
      <c r="R37" s="162"/>
      <c r="S37" s="305"/>
      <c r="T37" s="161"/>
      <c r="U37" s="161"/>
      <c r="V37" s="214">
        <f t="shared" si="3"/>
        <v>0</v>
      </c>
      <c r="W37" s="214">
        <f t="shared" si="4"/>
        <v>3820</v>
      </c>
      <c r="X37" s="306">
        <f t="shared" si="5"/>
        <v>3820</v>
      </c>
      <c r="Y37" s="171"/>
      <c r="Z37" s="8"/>
      <c r="AA37" s="8"/>
      <c r="AB37" s="204"/>
      <c r="AC37" s="204"/>
      <c r="AD37" s="204"/>
      <c r="AE37" s="10"/>
      <c r="AF37" s="10"/>
      <c r="AG37" s="10"/>
      <c r="AH37" s="10"/>
      <c r="AI37" s="10"/>
      <c r="AJ37" s="10"/>
      <c r="AK37" s="219"/>
      <c r="AL37" s="219"/>
      <c r="AM37" s="219"/>
      <c r="AN37" s="219"/>
      <c r="AO37" s="219"/>
      <c r="AP37" s="219"/>
    </row>
    <row r="38" spans="1:42" hidden="1">
      <c r="A38" s="359"/>
      <c r="B38" s="398"/>
      <c r="C38" s="399"/>
      <c r="D38" s="130"/>
      <c r="E38" s="93" t="s">
        <v>2056</v>
      </c>
      <c r="F38" s="94" t="s">
        <v>113</v>
      </c>
      <c r="G38" s="177">
        <v>9585529829</v>
      </c>
      <c r="H38" s="268"/>
      <c r="I38" s="93"/>
      <c r="J38" s="71"/>
      <c r="K38" s="2"/>
      <c r="L38" s="269">
        <v>2187</v>
      </c>
      <c r="M38" s="290"/>
      <c r="N38" s="2"/>
      <c r="O38" s="2"/>
      <c r="P38" s="247"/>
      <c r="Q38" s="161"/>
      <c r="R38" s="162"/>
      <c r="S38" s="305"/>
      <c r="T38" s="161"/>
      <c r="U38" s="161"/>
      <c r="V38" s="214">
        <f t="shared" si="3"/>
        <v>0</v>
      </c>
      <c r="W38" s="214">
        <f t="shared" si="4"/>
        <v>2187</v>
      </c>
      <c r="X38" s="306">
        <f t="shared" si="5"/>
        <v>2187</v>
      </c>
      <c r="Y38" s="171"/>
      <c r="Z38" s="8"/>
      <c r="AA38" s="8"/>
      <c r="AB38" s="204"/>
      <c r="AC38" s="204"/>
      <c r="AD38" s="204"/>
      <c r="AE38" s="10"/>
      <c r="AF38" s="10"/>
      <c r="AG38" s="10"/>
      <c r="AH38" s="10"/>
      <c r="AI38" s="10"/>
      <c r="AJ38" s="10"/>
      <c r="AK38" s="219"/>
      <c r="AL38" s="219"/>
      <c r="AM38" s="219"/>
      <c r="AN38" s="219"/>
      <c r="AO38" s="219"/>
      <c r="AP38" s="219"/>
    </row>
    <row r="39" spans="1:42" hidden="1">
      <c r="A39" s="359"/>
      <c r="B39" s="83" t="s">
        <v>96</v>
      </c>
      <c r="C39" s="84">
        <v>40.25</v>
      </c>
      <c r="D39" s="124"/>
      <c r="E39" s="93" t="s">
        <v>2057</v>
      </c>
      <c r="F39" s="93"/>
      <c r="G39" s="177"/>
      <c r="H39" s="268"/>
      <c r="I39" s="93"/>
      <c r="J39" s="71"/>
      <c r="K39" s="2"/>
      <c r="L39" s="269">
        <v>440</v>
      </c>
      <c r="M39" s="290"/>
      <c r="N39" s="2"/>
      <c r="O39" s="2"/>
      <c r="P39" s="247"/>
      <c r="Q39" s="161"/>
      <c r="R39" s="162"/>
      <c r="S39" s="305"/>
      <c r="T39" s="161"/>
      <c r="U39" s="161"/>
      <c r="V39" s="214">
        <f t="shared" si="3"/>
        <v>0</v>
      </c>
      <c r="W39" s="214">
        <f t="shared" si="4"/>
        <v>440</v>
      </c>
      <c r="X39" s="306">
        <f t="shared" si="5"/>
        <v>440</v>
      </c>
      <c r="Y39" s="171"/>
      <c r="Z39" s="8"/>
      <c r="AA39" s="8"/>
      <c r="AB39" s="204"/>
      <c r="AC39" s="204"/>
      <c r="AD39" s="204"/>
      <c r="AE39" s="10"/>
      <c r="AF39" s="10"/>
      <c r="AG39" s="10"/>
      <c r="AH39" s="10"/>
      <c r="AI39" s="10"/>
      <c r="AJ39" s="10"/>
      <c r="AK39" s="219"/>
      <c r="AL39" s="219"/>
      <c r="AM39" s="219"/>
      <c r="AN39" s="219"/>
      <c r="AO39" s="219"/>
      <c r="AP39" s="219"/>
    </row>
    <row r="40" spans="1:42" hidden="1">
      <c r="A40" s="359"/>
      <c r="B40" s="83" t="s">
        <v>97</v>
      </c>
      <c r="C40" s="86"/>
      <c r="D40" s="125"/>
      <c r="E40" s="93" t="s">
        <v>2058</v>
      </c>
      <c r="F40" s="93"/>
      <c r="G40" s="177"/>
      <c r="H40" s="268"/>
      <c r="I40" s="93"/>
      <c r="J40" s="71"/>
      <c r="K40" s="2"/>
      <c r="L40" s="269">
        <v>60</v>
      </c>
      <c r="M40" s="290"/>
      <c r="N40" s="2"/>
      <c r="O40" s="2"/>
      <c r="P40" s="247"/>
      <c r="Q40" s="161"/>
      <c r="R40" s="162"/>
      <c r="S40" s="305"/>
      <c r="T40" s="161"/>
      <c r="U40" s="161"/>
      <c r="V40" s="214">
        <f t="shared" si="3"/>
        <v>0</v>
      </c>
      <c r="W40" s="214">
        <f t="shared" si="4"/>
        <v>60</v>
      </c>
      <c r="X40" s="306">
        <f t="shared" si="5"/>
        <v>60</v>
      </c>
      <c r="Y40" s="171"/>
      <c r="Z40" s="8"/>
      <c r="AA40" s="8"/>
      <c r="AB40" s="204"/>
      <c r="AC40" s="204"/>
      <c r="AD40" s="204"/>
      <c r="AE40" s="10"/>
      <c r="AF40" s="10"/>
      <c r="AG40" s="10"/>
      <c r="AH40" s="10"/>
      <c r="AI40" s="10"/>
      <c r="AJ40" s="10"/>
      <c r="AK40" s="219"/>
      <c r="AL40" s="219"/>
      <c r="AM40" s="219"/>
      <c r="AN40" s="219"/>
      <c r="AO40" s="219"/>
      <c r="AP40" s="219"/>
    </row>
    <row r="41" spans="1:42" hidden="1">
      <c r="A41" s="359"/>
      <c r="B41" s="83" t="s">
        <v>186</v>
      </c>
      <c r="C41" s="86"/>
      <c r="D41" s="125"/>
      <c r="E41" s="93" t="s">
        <v>2059</v>
      </c>
      <c r="F41" s="93"/>
      <c r="G41" s="177"/>
      <c r="H41" s="268"/>
      <c r="I41" s="93"/>
      <c r="J41" s="71"/>
      <c r="K41" s="2"/>
      <c r="L41" s="269">
        <v>635</v>
      </c>
      <c r="M41" s="290"/>
      <c r="N41" s="2"/>
      <c r="O41" s="2"/>
      <c r="P41" s="247"/>
      <c r="Q41" s="161"/>
      <c r="R41" s="162"/>
      <c r="S41" s="305"/>
      <c r="T41" s="161"/>
      <c r="U41" s="161"/>
      <c r="V41" s="214">
        <f t="shared" si="3"/>
        <v>0</v>
      </c>
      <c r="W41" s="214">
        <f t="shared" si="4"/>
        <v>635</v>
      </c>
      <c r="X41" s="306">
        <f t="shared" si="5"/>
        <v>635</v>
      </c>
      <c r="Y41" s="171"/>
      <c r="Z41" s="8"/>
      <c r="AA41" s="8"/>
      <c r="AB41" s="204"/>
      <c r="AC41" s="204"/>
      <c r="AD41" s="204"/>
      <c r="AE41" s="10"/>
      <c r="AF41" s="10"/>
      <c r="AG41" s="10"/>
      <c r="AH41" s="10"/>
      <c r="AI41" s="10"/>
      <c r="AJ41" s="10"/>
      <c r="AK41" s="219"/>
      <c r="AL41" s="219"/>
      <c r="AM41" s="219"/>
      <c r="AN41" s="219"/>
      <c r="AO41" s="219"/>
      <c r="AP41" s="219"/>
    </row>
    <row r="42" spans="1:42" hidden="1">
      <c r="A42" s="359"/>
      <c r="B42" s="83" t="s">
        <v>187</v>
      </c>
      <c r="C42" s="86"/>
      <c r="D42" s="125"/>
      <c r="E42" s="93"/>
      <c r="F42" s="93"/>
      <c r="G42" s="177"/>
      <c r="H42" s="268"/>
      <c r="I42" s="93"/>
      <c r="J42" s="71"/>
      <c r="K42" s="2"/>
      <c r="L42" s="269"/>
      <c r="M42" s="290"/>
      <c r="N42" s="2"/>
      <c r="O42" s="2"/>
      <c r="P42" s="247"/>
      <c r="Q42" s="161"/>
      <c r="R42" s="162"/>
      <c r="S42" s="305"/>
      <c r="T42" s="161"/>
      <c r="U42" s="161"/>
      <c r="V42" s="214">
        <f t="shared" si="3"/>
        <v>0</v>
      </c>
      <c r="W42" s="214">
        <f t="shared" si="4"/>
        <v>0</v>
      </c>
      <c r="X42" s="306">
        <f t="shared" si="5"/>
        <v>0</v>
      </c>
      <c r="Y42" s="171"/>
      <c r="Z42" s="8"/>
      <c r="AA42" s="8"/>
      <c r="AB42" s="204"/>
      <c r="AC42" s="204"/>
      <c r="AD42" s="204"/>
      <c r="AE42" s="10"/>
      <c r="AF42" s="10"/>
      <c r="AG42" s="10"/>
      <c r="AH42" s="10"/>
      <c r="AI42" s="10"/>
      <c r="AJ42" s="10"/>
      <c r="AK42" s="219"/>
      <c r="AL42" s="219"/>
      <c r="AM42" s="219"/>
      <c r="AN42" s="219"/>
      <c r="AO42" s="219"/>
      <c r="AP42" s="219"/>
    </row>
    <row r="43" spans="1:42" hidden="1">
      <c r="A43" s="359"/>
      <c r="B43" s="83" t="s">
        <v>98</v>
      </c>
      <c r="C43" s="88">
        <v>43493</v>
      </c>
      <c r="D43" s="126"/>
      <c r="E43" s="93"/>
      <c r="F43" s="93"/>
      <c r="G43" s="177"/>
      <c r="H43" s="268"/>
      <c r="I43" s="93"/>
      <c r="J43" s="71"/>
      <c r="K43" s="2"/>
      <c r="L43" s="269"/>
      <c r="M43" s="290"/>
      <c r="N43" s="2"/>
      <c r="O43" s="2"/>
      <c r="P43" s="247"/>
      <c r="Q43" s="161"/>
      <c r="R43" s="162"/>
      <c r="S43" s="305"/>
      <c r="T43" s="161"/>
      <c r="U43" s="161"/>
      <c r="V43" s="214">
        <f t="shared" si="3"/>
        <v>0</v>
      </c>
      <c r="W43" s="214">
        <f t="shared" si="4"/>
        <v>0</v>
      </c>
      <c r="X43" s="306">
        <f t="shared" si="5"/>
        <v>0</v>
      </c>
      <c r="Y43" s="171"/>
      <c r="Z43" s="8"/>
      <c r="AA43" s="8"/>
      <c r="AB43" s="204"/>
      <c r="AC43" s="204"/>
      <c r="AD43" s="204"/>
      <c r="AE43" s="10"/>
      <c r="AF43" s="10"/>
      <c r="AG43" s="10"/>
      <c r="AH43" s="10"/>
      <c r="AI43" s="10"/>
      <c r="AJ43" s="10"/>
      <c r="AK43" s="219"/>
      <c r="AL43" s="219"/>
      <c r="AM43" s="219"/>
      <c r="AN43" s="219"/>
      <c r="AO43" s="219"/>
      <c r="AP43" s="219"/>
    </row>
    <row r="44" spans="1:42" hidden="1">
      <c r="A44" s="359"/>
      <c r="B44" s="83" t="s">
        <v>99</v>
      </c>
      <c r="C44" s="84">
        <v>24</v>
      </c>
      <c r="D44" s="124"/>
      <c r="E44" s="93"/>
      <c r="F44" s="93"/>
      <c r="G44" s="177"/>
      <c r="H44" s="268"/>
      <c r="I44" s="93"/>
      <c r="J44" s="71"/>
      <c r="K44" s="2"/>
      <c r="L44" s="269"/>
      <c r="M44" s="290"/>
      <c r="N44" s="2"/>
      <c r="O44" s="2"/>
      <c r="P44" s="247"/>
      <c r="Q44" s="161"/>
      <c r="R44" s="162"/>
      <c r="S44" s="305"/>
      <c r="T44" s="161"/>
      <c r="U44" s="161"/>
      <c r="V44" s="214">
        <f t="shared" si="3"/>
        <v>0</v>
      </c>
      <c r="W44" s="214">
        <f t="shared" si="4"/>
        <v>0</v>
      </c>
      <c r="X44" s="306">
        <f t="shared" si="5"/>
        <v>0</v>
      </c>
      <c r="Y44" s="171"/>
      <c r="Z44" s="8"/>
      <c r="AA44" s="8"/>
      <c r="AB44" s="204"/>
      <c r="AC44" s="204"/>
      <c r="AD44" s="204"/>
      <c r="AE44" s="10"/>
      <c r="AF44" s="10"/>
      <c r="AG44" s="10"/>
      <c r="AH44" s="10"/>
      <c r="AI44" s="10"/>
      <c r="AJ44" s="10"/>
      <c r="AK44" s="219"/>
      <c r="AL44" s="219"/>
      <c r="AM44" s="219"/>
      <c r="AN44" s="219"/>
      <c r="AO44" s="219"/>
      <c r="AP44" s="219"/>
    </row>
    <row r="45" spans="1:42" hidden="1">
      <c r="A45" s="359"/>
      <c r="B45" s="89" t="s">
        <v>100</v>
      </c>
      <c r="C45" s="88">
        <v>43640</v>
      </c>
      <c r="D45" s="126"/>
      <c r="E45" s="93"/>
      <c r="F45" s="93"/>
      <c r="G45" s="177"/>
      <c r="H45" s="268"/>
      <c r="I45" s="93"/>
      <c r="J45" s="71"/>
      <c r="K45" s="2"/>
      <c r="L45" s="269"/>
      <c r="M45" s="290"/>
      <c r="N45" s="2"/>
      <c r="O45" s="2"/>
      <c r="P45" s="247"/>
      <c r="Q45" s="161"/>
      <c r="R45" s="162"/>
      <c r="S45" s="305"/>
      <c r="T45" s="161"/>
      <c r="U45" s="161"/>
      <c r="V45" s="214">
        <f t="shared" si="3"/>
        <v>0</v>
      </c>
      <c r="W45" s="214">
        <f t="shared" si="4"/>
        <v>0</v>
      </c>
      <c r="X45" s="306">
        <f t="shared" si="5"/>
        <v>0</v>
      </c>
      <c r="Y45" s="171"/>
      <c r="Z45" s="8"/>
      <c r="AA45" s="8"/>
      <c r="AB45" s="204"/>
      <c r="AC45" s="204"/>
      <c r="AD45" s="204"/>
      <c r="AE45" s="10"/>
      <c r="AF45" s="10"/>
      <c r="AG45" s="10"/>
      <c r="AH45" s="10"/>
      <c r="AI45" s="10"/>
      <c r="AJ45" s="10"/>
      <c r="AK45" s="219"/>
      <c r="AL45" s="219"/>
      <c r="AM45" s="219"/>
      <c r="AN45" s="219"/>
      <c r="AO45" s="219"/>
      <c r="AP45" s="219"/>
    </row>
    <row r="46" spans="1:42" hidden="1">
      <c r="A46" s="359"/>
      <c r="B46" s="89" t="s">
        <v>101</v>
      </c>
      <c r="C46" s="88">
        <f>C45+C44*30</f>
        <v>44360</v>
      </c>
      <c r="D46" s="126"/>
      <c r="E46" s="93"/>
      <c r="F46" s="93"/>
      <c r="G46" s="177"/>
      <c r="H46" s="268"/>
      <c r="I46" s="93"/>
      <c r="J46" s="71"/>
      <c r="K46" s="2"/>
      <c r="L46" s="269"/>
      <c r="M46" s="290"/>
      <c r="N46" s="2"/>
      <c r="O46" s="2"/>
      <c r="P46" s="247"/>
      <c r="Q46" s="161"/>
      <c r="R46" s="162"/>
      <c r="S46" s="305"/>
      <c r="T46" s="161"/>
      <c r="U46" s="161"/>
      <c r="V46" s="214">
        <f t="shared" si="3"/>
        <v>0</v>
      </c>
      <c r="W46" s="214">
        <f t="shared" si="4"/>
        <v>0</v>
      </c>
      <c r="X46" s="306">
        <f t="shared" si="5"/>
        <v>0</v>
      </c>
      <c r="Y46" s="171"/>
      <c r="Z46" s="8"/>
      <c r="AA46" s="8"/>
      <c r="AB46" s="204"/>
      <c r="AC46" s="204"/>
      <c r="AD46" s="204"/>
      <c r="AE46" s="10"/>
      <c r="AF46" s="10"/>
      <c r="AG46" s="10"/>
      <c r="AH46" s="10"/>
      <c r="AI46" s="10"/>
      <c r="AJ46" s="10"/>
      <c r="AK46" s="219"/>
      <c r="AL46" s="219"/>
      <c r="AM46" s="219"/>
      <c r="AN46" s="219"/>
      <c r="AO46" s="219"/>
      <c r="AP46" s="219"/>
    </row>
    <row r="47" spans="1:42" hidden="1">
      <c r="A47" s="359"/>
      <c r="B47" s="89" t="s">
        <v>102</v>
      </c>
      <c r="C47" s="84"/>
      <c r="D47" s="124"/>
      <c r="E47" s="93"/>
      <c r="F47" s="93"/>
      <c r="G47" s="177"/>
      <c r="H47" s="268"/>
      <c r="I47" s="93"/>
      <c r="J47" s="71"/>
      <c r="K47" s="2"/>
      <c r="L47" s="269"/>
      <c r="M47" s="290"/>
      <c r="N47" s="2"/>
      <c r="O47" s="2"/>
      <c r="P47" s="247"/>
      <c r="Q47" s="161"/>
      <c r="R47" s="162"/>
      <c r="S47" s="305"/>
      <c r="T47" s="161"/>
      <c r="U47" s="161"/>
      <c r="V47" s="214">
        <f t="shared" si="3"/>
        <v>0</v>
      </c>
      <c r="W47" s="214">
        <f t="shared" si="4"/>
        <v>0</v>
      </c>
      <c r="X47" s="306">
        <f t="shared" si="5"/>
        <v>0</v>
      </c>
      <c r="Y47" s="171"/>
      <c r="Z47" s="8"/>
      <c r="AA47" s="8"/>
      <c r="AB47" s="204"/>
      <c r="AC47" s="204"/>
      <c r="AD47" s="204"/>
      <c r="AE47" s="10"/>
      <c r="AF47" s="10"/>
      <c r="AG47" s="10"/>
      <c r="AH47" s="10"/>
      <c r="AI47" s="10"/>
      <c r="AJ47" s="10"/>
      <c r="AK47" s="219"/>
      <c r="AL47" s="219"/>
      <c r="AM47" s="219"/>
      <c r="AN47" s="219"/>
      <c r="AO47" s="219"/>
      <c r="AP47" s="219"/>
    </row>
    <row r="48" spans="1:42" hidden="1">
      <c r="A48" s="359"/>
      <c r="B48" s="89" t="s">
        <v>103</v>
      </c>
      <c r="C48" s="84"/>
      <c r="D48" s="124"/>
      <c r="E48" s="93"/>
      <c r="F48" s="93"/>
      <c r="G48" s="177"/>
      <c r="H48" s="268"/>
      <c r="I48" s="93"/>
      <c r="J48" s="71"/>
      <c r="K48" s="2"/>
      <c r="L48" s="269"/>
      <c r="M48" s="290"/>
      <c r="N48" s="2"/>
      <c r="O48" s="2"/>
      <c r="P48" s="247"/>
      <c r="Q48" s="161"/>
      <c r="R48" s="162"/>
      <c r="S48" s="305"/>
      <c r="T48" s="161"/>
      <c r="U48" s="161"/>
      <c r="V48" s="214">
        <f t="shared" si="3"/>
        <v>0</v>
      </c>
      <c r="W48" s="214">
        <f t="shared" si="4"/>
        <v>0</v>
      </c>
      <c r="X48" s="306">
        <f t="shared" si="5"/>
        <v>0</v>
      </c>
      <c r="Y48" s="171"/>
      <c r="Z48" s="8"/>
      <c r="AA48" s="8"/>
      <c r="AB48" s="204"/>
      <c r="AC48" s="204"/>
      <c r="AD48" s="204"/>
      <c r="AE48" s="10"/>
      <c r="AF48" s="10"/>
      <c r="AG48" s="10"/>
      <c r="AH48" s="10"/>
      <c r="AI48" s="10"/>
      <c r="AJ48" s="10"/>
      <c r="AK48" s="219"/>
      <c r="AL48" s="219"/>
      <c r="AM48" s="219"/>
      <c r="AN48" s="219"/>
      <c r="AO48" s="219"/>
      <c r="AP48" s="219"/>
    </row>
    <row r="49" spans="1:42" hidden="1">
      <c r="A49" s="360"/>
      <c r="B49" s="89" t="s">
        <v>104</v>
      </c>
      <c r="C49" s="90">
        <f>(C46-$Q$1)/30</f>
        <v>1478.6666666666667</v>
      </c>
      <c r="D49" s="127"/>
      <c r="E49" s="93"/>
      <c r="F49" s="93"/>
      <c r="G49" s="177"/>
      <c r="H49" s="268"/>
      <c r="I49" s="93"/>
      <c r="J49" s="71"/>
      <c r="K49" s="2"/>
      <c r="L49" s="269"/>
      <c r="M49" s="290"/>
      <c r="N49" s="2"/>
      <c r="O49" s="2"/>
      <c r="P49" s="247"/>
      <c r="Q49" s="161"/>
      <c r="R49" s="162"/>
      <c r="S49" s="305"/>
      <c r="T49" s="161"/>
      <c r="U49" s="161"/>
      <c r="V49" s="214">
        <f t="shared" si="3"/>
        <v>0</v>
      </c>
      <c r="W49" s="214">
        <f t="shared" si="4"/>
        <v>0</v>
      </c>
      <c r="X49" s="306">
        <f t="shared" si="5"/>
        <v>0</v>
      </c>
      <c r="Y49" s="171"/>
      <c r="Z49" s="8"/>
      <c r="AA49" s="8"/>
      <c r="AB49" s="204"/>
      <c r="AC49" s="204"/>
      <c r="AD49" s="204"/>
      <c r="AE49" s="10"/>
      <c r="AF49" s="10"/>
      <c r="AG49" s="10"/>
      <c r="AH49" s="10"/>
      <c r="AI49" s="10"/>
      <c r="AJ49" s="10"/>
      <c r="AK49" s="219"/>
      <c r="AL49" s="219"/>
      <c r="AM49" s="219"/>
      <c r="AN49" s="219"/>
      <c r="AO49" s="219"/>
      <c r="AP49" s="219"/>
    </row>
    <row r="50" spans="1:42" hidden="1">
      <c r="A50" s="358">
        <v>4</v>
      </c>
      <c r="B50" s="391" t="s">
        <v>254</v>
      </c>
      <c r="C50" s="392"/>
      <c r="D50" s="131"/>
      <c r="E50" s="25"/>
      <c r="F50" s="25"/>
      <c r="G50" s="174"/>
      <c r="H50" s="266"/>
      <c r="I50" s="25"/>
      <c r="J50" s="71"/>
      <c r="K50" s="2"/>
      <c r="L50" s="269"/>
      <c r="M50" s="290"/>
      <c r="N50" s="2"/>
      <c r="O50" s="2"/>
      <c r="P50" s="247"/>
      <c r="Q50" s="161"/>
      <c r="R50" s="162"/>
      <c r="S50" s="305"/>
      <c r="T50" s="161"/>
      <c r="U50" s="161"/>
      <c r="V50" s="214">
        <f t="shared" si="3"/>
        <v>0</v>
      </c>
      <c r="W50" s="214">
        <f t="shared" si="4"/>
        <v>0</v>
      </c>
      <c r="X50" s="306">
        <f t="shared" si="5"/>
        <v>0</v>
      </c>
      <c r="Y50" s="171"/>
      <c r="Z50" s="8"/>
      <c r="AA50" s="8"/>
      <c r="AB50" s="204"/>
      <c r="AC50" s="204"/>
      <c r="AD50" s="204"/>
      <c r="AE50" s="10"/>
      <c r="AF50" s="10"/>
      <c r="AG50" s="10"/>
      <c r="AH50" s="10"/>
      <c r="AI50" s="10"/>
      <c r="AJ50" s="10"/>
      <c r="AK50" s="219"/>
      <c r="AL50" s="219"/>
      <c r="AM50" s="219"/>
      <c r="AN50" s="219"/>
      <c r="AO50" s="219"/>
      <c r="AP50" s="219"/>
    </row>
    <row r="51" spans="1:42" hidden="1">
      <c r="A51" s="359"/>
      <c r="B51" s="394" t="s">
        <v>134</v>
      </c>
      <c r="C51" s="395"/>
      <c r="D51" s="97"/>
      <c r="E51" s="25" t="s">
        <v>194</v>
      </c>
      <c r="F51" s="95"/>
      <c r="G51" s="178"/>
      <c r="H51" s="270"/>
      <c r="I51" s="95"/>
      <c r="J51" s="77"/>
      <c r="K51" s="77"/>
      <c r="L51" s="78">
        <f>3242+685</f>
        <v>3927</v>
      </c>
      <c r="M51" s="289"/>
      <c r="N51" s="166"/>
      <c r="O51" s="166"/>
      <c r="P51" s="247"/>
      <c r="Q51" s="161"/>
      <c r="R51" s="162"/>
      <c r="S51" s="305"/>
      <c r="T51" s="161"/>
      <c r="U51" s="161"/>
      <c r="V51" s="214">
        <f t="shared" si="3"/>
        <v>0</v>
      </c>
      <c r="W51" s="214">
        <f t="shared" si="4"/>
        <v>3927</v>
      </c>
      <c r="X51" s="306">
        <f t="shared" si="5"/>
        <v>3927</v>
      </c>
      <c r="Y51" s="171"/>
      <c r="Z51" s="8"/>
      <c r="AA51" s="8"/>
      <c r="AB51" s="204"/>
      <c r="AC51" s="204"/>
      <c r="AD51" s="204"/>
      <c r="AE51" s="10"/>
      <c r="AF51" s="10"/>
      <c r="AG51" s="10"/>
      <c r="AH51" s="10"/>
      <c r="AI51" s="10"/>
      <c r="AJ51" s="10"/>
      <c r="AK51" s="219"/>
      <c r="AL51" s="219"/>
      <c r="AM51" s="219"/>
      <c r="AN51" s="219"/>
      <c r="AO51" s="219"/>
      <c r="AP51" s="219"/>
    </row>
    <row r="52" spans="1:42" hidden="1">
      <c r="A52" s="359"/>
      <c r="B52" s="398"/>
      <c r="C52" s="399"/>
      <c r="D52" s="130"/>
      <c r="E52" s="25" t="s">
        <v>184</v>
      </c>
      <c r="F52" s="93"/>
      <c r="G52" s="177"/>
      <c r="H52" s="268"/>
      <c r="I52" s="93"/>
      <c r="J52" s="77"/>
      <c r="K52" s="77"/>
      <c r="L52" s="78"/>
      <c r="M52" s="289"/>
      <c r="N52" s="166"/>
      <c r="O52" s="166"/>
      <c r="P52" s="247"/>
      <c r="Q52" s="161"/>
      <c r="R52" s="162"/>
      <c r="S52" s="305"/>
      <c r="T52" s="161"/>
      <c r="U52" s="161"/>
      <c r="V52" s="214">
        <f t="shared" si="3"/>
        <v>0</v>
      </c>
      <c r="W52" s="214">
        <f t="shared" si="4"/>
        <v>0</v>
      </c>
      <c r="X52" s="306">
        <f t="shared" si="5"/>
        <v>0</v>
      </c>
      <c r="Y52" s="171"/>
      <c r="Z52" s="8"/>
      <c r="AA52" s="8"/>
      <c r="AB52" s="204"/>
      <c r="AC52" s="204"/>
      <c r="AD52" s="204"/>
      <c r="AE52" s="10"/>
      <c r="AF52" s="10"/>
      <c r="AG52" s="10"/>
      <c r="AH52" s="10"/>
      <c r="AI52" s="10"/>
      <c r="AJ52" s="10"/>
      <c r="AK52" s="219"/>
      <c r="AL52" s="219"/>
      <c r="AM52" s="219"/>
      <c r="AN52" s="219"/>
      <c r="AO52" s="219"/>
      <c r="AP52" s="219"/>
    </row>
    <row r="53" spans="1:42" hidden="1">
      <c r="A53" s="359"/>
      <c r="B53" s="398"/>
      <c r="C53" s="399"/>
      <c r="D53" s="130"/>
      <c r="E53" s="25" t="s">
        <v>5</v>
      </c>
      <c r="F53" s="25"/>
      <c r="G53" s="174"/>
      <c r="H53" s="266"/>
      <c r="I53" s="25"/>
      <c r="J53" s="77"/>
      <c r="K53" s="77"/>
      <c r="L53" s="79"/>
      <c r="M53" s="57"/>
      <c r="N53" s="77"/>
      <c r="O53" s="77"/>
      <c r="P53" s="247"/>
      <c r="Q53" s="161"/>
      <c r="R53" s="162"/>
      <c r="S53" s="305"/>
      <c r="T53" s="161"/>
      <c r="U53" s="161"/>
      <c r="V53" s="214">
        <f t="shared" si="3"/>
        <v>0</v>
      </c>
      <c r="W53" s="214">
        <f t="shared" si="4"/>
        <v>0</v>
      </c>
      <c r="X53" s="306">
        <f t="shared" si="5"/>
        <v>0</v>
      </c>
      <c r="Y53" s="171"/>
      <c r="Z53" s="8"/>
      <c r="AA53" s="8"/>
      <c r="AB53" s="204"/>
      <c r="AC53" s="204"/>
      <c r="AD53" s="204"/>
      <c r="AE53" s="10"/>
      <c r="AF53" s="10"/>
      <c r="AG53" s="10"/>
      <c r="AH53" s="10"/>
      <c r="AI53" s="10"/>
      <c r="AJ53" s="10"/>
      <c r="AK53" s="219"/>
      <c r="AL53" s="219"/>
      <c r="AM53" s="219"/>
      <c r="AN53" s="219"/>
      <c r="AO53" s="219"/>
      <c r="AP53" s="219"/>
    </row>
    <row r="54" spans="1:42" hidden="1">
      <c r="A54" s="359"/>
      <c r="B54" s="396"/>
      <c r="C54" s="397"/>
      <c r="D54" s="98"/>
      <c r="E54" s="25" t="s">
        <v>123</v>
      </c>
      <c r="F54" s="95"/>
      <c r="G54" s="178"/>
      <c r="H54" s="270"/>
      <c r="I54" s="95"/>
      <c r="J54" s="77">
        <v>303</v>
      </c>
      <c r="K54" s="77">
        <f>230+93</f>
        <v>323</v>
      </c>
      <c r="L54" s="79"/>
      <c r="M54" s="57"/>
      <c r="N54" s="77"/>
      <c r="O54" s="77"/>
      <c r="P54" s="247"/>
      <c r="Q54" s="161"/>
      <c r="R54" s="162"/>
      <c r="S54" s="305"/>
      <c r="T54" s="161"/>
      <c r="U54" s="161"/>
      <c r="V54" s="214">
        <f t="shared" si="3"/>
        <v>626</v>
      </c>
      <c r="W54" s="214">
        <f t="shared" si="4"/>
        <v>0</v>
      </c>
      <c r="X54" s="306">
        <f t="shared" si="5"/>
        <v>0</v>
      </c>
      <c r="Y54" s="171"/>
      <c r="Z54" s="8"/>
      <c r="AA54" s="8"/>
      <c r="AB54" s="204"/>
      <c r="AC54" s="204"/>
      <c r="AD54" s="204"/>
      <c r="AE54" s="10"/>
      <c r="AF54" s="10"/>
      <c r="AG54" s="10"/>
      <c r="AH54" s="10"/>
      <c r="AI54" s="10"/>
      <c r="AJ54" s="10"/>
      <c r="AK54" s="219"/>
      <c r="AL54" s="219"/>
      <c r="AM54" s="219"/>
      <c r="AN54" s="219"/>
      <c r="AO54" s="219"/>
      <c r="AP54" s="219"/>
    </row>
    <row r="55" spans="1:42" hidden="1">
      <c r="A55" s="359"/>
      <c r="B55" s="83" t="s">
        <v>96</v>
      </c>
      <c r="C55" s="84">
        <v>258.89999999999998</v>
      </c>
      <c r="D55" s="124"/>
      <c r="E55" s="25" t="s">
        <v>124</v>
      </c>
      <c r="F55" s="25"/>
      <c r="G55" s="174"/>
      <c r="H55" s="266"/>
      <c r="I55" s="25"/>
      <c r="J55" s="77"/>
      <c r="K55" s="77"/>
      <c r="L55" s="79"/>
      <c r="M55" s="57"/>
      <c r="N55" s="77"/>
      <c r="O55" s="77"/>
      <c r="P55" s="247"/>
      <c r="Q55" s="161"/>
      <c r="R55" s="162"/>
      <c r="S55" s="305"/>
      <c r="T55" s="161"/>
      <c r="U55" s="161"/>
      <c r="V55" s="214">
        <f t="shared" si="3"/>
        <v>0</v>
      </c>
      <c r="W55" s="214">
        <f t="shared" si="4"/>
        <v>0</v>
      </c>
      <c r="X55" s="306">
        <f t="shared" si="5"/>
        <v>0</v>
      </c>
      <c r="Y55" s="171"/>
      <c r="Z55" s="8"/>
      <c r="AA55" s="8"/>
      <c r="AB55" s="204"/>
      <c r="AC55" s="204"/>
      <c r="AD55" s="204"/>
      <c r="AE55" s="10"/>
      <c r="AF55" s="10"/>
      <c r="AG55" s="10"/>
      <c r="AH55" s="10"/>
      <c r="AI55" s="10"/>
      <c r="AJ55" s="10"/>
      <c r="AK55" s="219"/>
      <c r="AL55" s="219"/>
      <c r="AM55" s="219"/>
      <c r="AN55" s="219"/>
      <c r="AO55" s="219"/>
      <c r="AP55" s="219"/>
    </row>
    <row r="56" spans="1:42" hidden="1">
      <c r="A56" s="359"/>
      <c r="B56" s="83" t="s">
        <v>97</v>
      </c>
      <c r="C56" s="86"/>
      <c r="D56" s="125"/>
      <c r="E56" s="25" t="s">
        <v>118</v>
      </c>
      <c r="F56" s="25"/>
      <c r="G56" s="174"/>
      <c r="H56" s="266"/>
      <c r="I56" s="25"/>
      <c r="J56" s="71">
        <f>(1750+3670+1800+1920)</f>
        <v>9140</v>
      </c>
      <c r="K56" s="71"/>
      <c r="L56" s="6"/>
      <c r="M56" s="28"/>
      <c r="N56" s="71"/>
      <c r="O56" s="71"/>
      <c r="P56" s="247"/>
      <c r="Q56" s="161"/>
      <c r="R56" s="162"/>
      <c r="S56" s="305"/>
      <c r="T56" s="161"/>
      <c r="U56" s="161"/>
      <c r="V56" s="214">
        <f t="shared" si="3"/>
        <v>9140</v>
      </c>
      <c r="W56" s="214">
        <f t="shared" si="4"/>
        <v>0</v>
      </c>
      <c r="X56" s="306">
        <f t="shared" si="5"/>
        <v>0</v>
      </c>
      <c r="Y56" s="171"/>
      <c r="Z56" s="8"/>
      <c r="AA56" s="8"/>
      <c r="AB56" s="204"/>
      <c r="AC56" s="204"/>
      <c r="AD56" s="204"/>
      <c r="AE56" s="10"/>
      <c r="AF56" s="10"/>
      <c r="AG56" s="10"/>
      <c r="AH56" s="10"/>
      <c r="AI56" s="10"/>
      <c r="AJ56" s="10"/>
      <c r="AK56" s="219"/>
      <c r="AL56" s="219"/>
      <c r="AM56" s="219"/>
      <c r="AN56" s="219"/>
      <c r="AO56" s="219"/>
      <c r="AP56" s="219"/>
    </row>
    <row r="57" spans="1:42" hidden="1">
      <c r="A57" s="359"/>
      <c r="B57" s="83" t="s">
        <v>186</v>
      </c>
      <c r="C57" s="86"/>
      <c r="D57" s="125"/>
      <c r="E57" s="25" t="s">
        <v>119</v>
      </c>
      <c r="F57" s="25"/>
      <c r="G57" s="174"/>
      <c r="H57" s="266"/>
      <c r="I57" s="25"/>
      <c r="J57" s="71">
        <v>2400</v>
      </c>
      <c r="K57" s="71"/>
      <c r="L57" s="6"/>
      <c r="M57" s="28"/>
      <c r="N57" s="71"/>
      <c r="O57" s="71"/>
      <c r="P57" s="247"/>
      <c r="Q57" s="161"/>
      <c r="R57" s="162"/>
      <c r="S57" s="305"/>
      <c r="T57" s="161"/>
      <c r="U57" s="161"/>
      <c r="V57" s="214">
        <f t="shared" si="3"/>
        <v>2400</v>
      </c>
      <c r="W57" s="214">
        <f t="shared" si="4"/>
        <v>0</v>
      </c>
      <c r="X57" s="306">
        <f t="shared" si="5"/>
        <v>0</v>
      </c>
      <c r="Y57" s="171"/>
      <c r="Z57" s="8"/>
      <c r="AA57" s="8"/>
      <c r="AB57" s="204"/>
      <c r="AC57" s="204"/>
      <c r="AD57" s="204"/>
      <c r="AE57" s="10"/>
      <c r="AF57" s="10"/>
      <c r="AG57" s="10"/>
      <c r="AH57" s="10"/>
      <c r="AI57" s="10"/>
      <c r="AJ57" s="10"/>
      <c r="AK57" s="219"/>
      <c r="AL57" s="219"/>
      <c r="AM57" s="219"/>
      <c r="AN57" s="219"/>
      <c r="AO57" s="219"/>
      <c r="AP57" s="219"/>
    </row>
    <row r="58" spans="1:42" hidden="1">
      <c r="A58" s="359"/>
      <c r="B58" s="83" t="s">
        <v>187</v>
      </c>
      <c r="C58" s="86"/>
      <c r="D58" s="125"/>
      <c r="E58" s="96" t="s">
        <v>125</v>
      </c>
      <c r="F58" s="96"/>
      <c r="G58" s="179"/>
      <c r="H58" s="271"/>
      <c r="I58" s="96"/>
      <c r="J58" s="71"/>
      <c r="K58" s="71"/>
      <c r="L58" s="6"/>
      <c r="M58" s="28"/>
      <c r="N58" s="71"/>
      <c r="O58" s="71"/>
      <c r="P58" s="247"/>
      <c r="Q58" s="161"/>
      <c r="R58" s="162"/>
      <c r="S58" s="305"/>
      <c r="T58" s="161"/>
      <c r="U58" s="161"/>
      <c r="V58" s="214">
        <f t="shared" si="3"/>
        <v>0</v>
      </c>
      <c r="W58" s="214">
        <f t="shared" si="4"/>
        <v>0</v>
      </c>
      <c r="X58" s="306">
        <f t="shared" si="5"/>
        <v>0</v>
      </c>
      <c r="Y58" s="171"/>
      <c r="Z58" s="8"/>
      <c r="AA58" s="8"/>
      <c r="AB58" s="204"/>
      <c r="AC58" s="204"/>
      <c r="AD58" s="204"/>
      <c r="AE58" s="10"/>
      <c r="AF58" s="10"/>
      <c r="AG58" s="10"/>
      <c r="AH58" s="10"/>
      <c r="AI58" s="10"/>
      <c r="AJ58" s="10"/>
      <c r="AK58" s="219"/>
      <c r="AL58" s="219"/>
      <c r="AM58" s="219"/>
      <c r="AN58" s="219"/>
      <c r="AO58" s="219"/>
      <c r="AP58" s="219"/>
    </row>
    <row r="59" spans="1:42" ht="18" hidden="1" customHeight="1">
      <c r="A59" s="359"/>
      <c r="B59" s="83" t="s">
        <v>98</v>
      </c>
      <c r="C59" s="88">
        <v>43852</v>
      </c>
      <c r="D59" s="126"/>
      <c r="E59" s="96" t="s">
        <v>126</v>
      </c>
      <c r="F59" s="96"/>
      <c r="G59" s="179"/>
      <c r="H59" s="271"/>
      <c r="I59" s="96"/>
      <c r="J59" s="71"/>
      <c r="K59" s="71"/>
      <c r="L59" s="6"/>
      <c r="M59" s="28"/>
      <c r="N59" s="71"/>
      <c r="O59" s="71"/>
      <c r="P59" s="247"/>
      <c r="Q59" s="161"/>
      <c r="R59" s="162"/>
      <c r="S59" s="305"/>
      <c r="T59" s="161"/>
      <c r="U59" s="161"/>
      <c r="V59" s="214">
        <f t="shared" si="3"/>
        <v>0</v>
      </c>
      <c r="W59" s="214">
        <f t="shared" si="4"/>
        <v>0</v>
      </c>
      <c r="X59" s="306">
        <f t="shared" si="5"/>
        <v>0</v>
      </c>
      <c r="Y59" s="171"/>
      <c r="Z59" s="8"/>
      <c r="AA59" s="8"/>
      <c r="AB59" s="204"/>
      <c r="AC59" s="204"/>
      <c r="AD59" s="204"/>
      <c r="AE59" s="10"/>
      <c r="AF59" s="10"/>
      <c r="AG59" s="10"/>
      <c r="AH59" s="10"/>
      <c r="AI59" s="10"/>
      <c r="AJ59" s="10"/>
      <c r="AK59" s="219"/>
      <c r="AL59" s="219"/>
      <c r="AM59" s="219"/>
      <c r="AN59" s="219"/>
      <c r="AO59" s="219"/>
      <c r="AP59" s="219"/>
    </row>
    <row r="60" spans="1:42" hidden="1">
      <c r="A60" s="359"/>
      <c r="B60" s="83" t="s">
        <v>99</v>
      </c>
      <c r="C60" s="84">
        <v>22</v>
      </c>
      <c r="D60" s="124"/>
      <c r="E60" s="96" t="s">
        <v>127</v>
      </c>
      <c r="F60" s="96"/>
      <c r="G60" s="179"/>
      <c r="H60" s="271"/>
      <c r="I60" s="96"/>
      <c r="J60" s="71"/>
      <c r="K60" s="71"/>
      <c r="L60" s="6"/>
      <c r="M60" s="28"/>
      <c r="N60" s="71"/>
      <c r="O60" s="71"/>
      <c r="P60" s="247"/>
      <c r="Q60" s="161"/>
      <c r="R60" s="162"/>
      <c r="S60" s="305"/>
      <c r="T60" s="161"/>
      <c r="U60" s="161"/>
      <c r="V60" s="214">
        <f t="shared" si="3"/>
        <v>0</v>
      </c>
      <c r="W60" s="214">
        <f t="shared" si="4"/>
        <v>0</v>
      </c>
      <c r="X60" s="306">
        <f t="shared" si="5"/>
        <v>0</v>
      </c>
      <c r="Y60" s="171"/>
      <c r="Z60" s="8"/>
      <c r="AA60" s="8"/>
      <c r="AB60" s="204"/>
      <c r="AC60" s="204"/>
      <c r="AD60" s="204"/>
      <c r="AE60" s="10"/>
      <c r="AF60" s="10"/>
      <c r="AG60" s="10"/>
      <c r="AH60" s="10"/>
      <c r="AI60" s="10"/>
      <c r="AJ60" s="10"/>
      <c r="AK60" s="219"/>
      <c r="AL60" s="219"/>
      <c r="AM60" s="219"/>
      <c r="AN60" s="219"/>
      <c r="AO60" s="219"/>
      <c r="AP60" s="219"/>
    </row>
    <row r="61" spans="1:42" hidden="1">
      <c r="A61" s="359"/>
      <c r="B61" s="89" t="s">
        <v>100</v>
      </c>
      <c r="C61" s="202" t="s">
        <v>2136</v>
      </c>
      <c r="D61" s="126"/>
      <c r="E61" s="96" t="s">
        <v>2060</v>
      </c>
      <c r="F61" s="96"/>
      <c r="G61" s="179"/>
      <c r="H61" s="271"/>
      <c r="I61" s="96"/>
      <c r="J61" s="71"/>
      <c r="K61" s="71"/>
      <c r="L61" s="6"/>
      <c r="M61" s="28"/>
      <c r="N61" s="71"/>
      <c r="O61" s="71"/>
      <c r="P61" s="247"/>
      <c r="Q61" s="161"/>
      <c r="R61" s="162"/>
      <c r="S61" s="305"/>
      <c r="T61" s="161"/>
      <c r="U61" s="161"/>
      <c r="V61" s="214">
        <f t="shared" si="3"/>
        <v>0</v>
      </c>
      <c r="W61" s="214">
        <f t="shared" si="4"/>
        <v>0</v>
      </c>
      <c r="X61" s="306">
        <f t="shared" si="5"/>
        <v>0</v>
      </c>
      <c r="Y61" s="171"/>
      <c r="Z61" s="8"/>
      <c r="AA61" s="8"/>
      <c r="AB61" s="204"/>
      <c r="AC61" s="204"/>
      <c r="AD61" s="204"/>
      <c r="AE61" s="10"/>
      <c r="AF61" s="10"/>
      <c r="AG61" s="10"/>
      <c r="AH61" s="10"/>
      <c r="AI61" s="10"/>
      <c r="AJ61" s="10"/>
      <c r="AK61" s="219"/>
      <c r="AL61" s="219"/>
      <c r="AM61" s="219"/>
      <c r="AN61" s="219"/>
      <c r="AO61" s="219"/>
      <c r="AP61" s="219"/>
    </row>
    <row r="62" spans="1:42" hidden="1">
      <c r="A62" s="359"/>
      <c r="B62" s="89" t="s">
        <v>101</v>
      </c>
      <c r="C62" s="88" t="e">
        <f>C61+C60*30</f>
        <v>#VALUE!</v>
      </c>
      <c r="D62" s="126"/>
      <c r="E62" s="96" t="s">
        <v>2061</v>
      </c>
      <c r="F62" s="96"/>
      <c r="G62" s="179"/>
      <c r="H62" s="271"/>
      <c r="I62" s="96"/>
      <c r="J62" s="71"/>
      <c r="K62" s="71"/>
      <c r="L62" s="6"/>
      <c r="M62" s="28"/>
      <c r="N62" s="71"/>
      <c r="O62" s="71"/>
      <c r="P62" s="247"/>
      <c r="Q62" s="161"/>
      <c r="R62" s="162"/>
      <c r="S62" s="305"/>
      <c r="T62" s="161"/>
      <c r="U62" s="161"/>
      <c r="V62" s="214">
        <f t="shared" si="3"/>
        <v>0</v>
      </c>
      <c r="W62" s="214">
        <f t="shared" si="4"/>
        <v>0</v>
      </c>
      <c r="X62" s="306">
        <f t="shared" si="5"/>
        <v>0</v>
      </c>
      <c r="Y62" s="171"/>
      <c r="Z62" s="8"/>
      <c r="AA62" s="8"/>
      <c r="AB62" s="204"/>
      <c r="AC62" s="204"/>
      <c r="AD62" s="204"/>
      <c r="AE62" s="10"/>
      <c r="AF62" s="10"/>
      <c r="AG62" s="10"/>
      <c r="AH62" s="10"/>
      <c r="AI62" s="10"/>
      <c r="AJ62" s="10"/>
      <c r="AK62" s="219"/>
      <c r="AL62" s="219"/>
      <c r="AM62" s="219"/>
      <c r="AN62" s="219"/>
      <c r="AO62" s="219"/>
      <c r="AP62" s="219"/>
    </row>
    <row r="63" spans="1:42" hidden="1">
      <c r="A63" s="359"/>
      <c r="B63" s="89" t="s">
        <v>102</v>
      </c>
      <c r="C63" s="84"/>
      <c r="D63" s="124"/>
      <c r="E63" s="96" t="s">
        <v>2062</v>
      </c>
      <c r="F63" s="96"/>
      <c r="G63" s="179"/>
      <c r="H63" s="271"/>
      <c r="I63" s="96"/>
      <c r="J63" s="71"/>
      <c r="K63" s="71"/>
      <c r="L63" s="6"/>
      <c r="M63" s="28"/>
      <c r="N63" s="71"/>
      <c r="O63" s="71"/>
      <c r="P63" s="247"/>
      <c r="Q63" s="161"/>
      <c r="R63" s="162"/>
      <c r="S63" s="305"/>
      <c r="T63" s="161"/>
      <c r="U63" s="161"/>
      <c r="V63" s="214">
        <f t="shared" si="3"/>
        <v>0</v>
      </c>
      <c r="W63" s="214">
        <f t="shared" si="4"/>
        <v>0</v>
      </c>
      <c r="X63" s="306">
        <f t="shared" si="5"/>
        <v>0</v>
      </c>
      <c r="Y63" s="171"/>
      <c r="Z63" s="8"/>
      <c r="AA63" s="8"/>
      <c r="AB63" s="204"/>
      <c r="AC63" s="204"/>
      <c r="AD63" s="204"/>
      <c r="AE63" s="10"/>
      <c r="AF63" s="10"/>
      <c r="AG63" s="10"/>
      <c r="AH63" s="10"/>
      <c r="AI63" s="10"/>
      <c r="AJ63" s="10"/>
      <c r="AK63" s="219"/>
      <c r="AL63" s="219"/>
      <c r="AM63" s="219"/>
      <c r="AN63" s="219"/>
      <c r="AO63" s="219"/>
      <c r="AP63" s="219"/>
    </row>
    <row r="64" spans="1:42" hidden="1">
      <c r="A64" s="359"/>
      <c r="B64" s="89" t="s">
        <v>103</v>
      </c>
      <c r="C64" s="84"/>
      <c r="D64" s="124"/>
      <c r="E64" s="96" t="s">
        <v>2102</v>
      </c>
      <c r="F64" s="96"/>
      <c r="G64" s="179"/>
      <c r="H64" s="271"/>
      <c r="I64" s="96"/>
      <c r="J64" s="71"/>
      <c r="K64" s="71"/>
      <c r="L64" s="6"/>
      <c r="M64" s="28"/>
      <c r="N64" s="71"/>
      <c r="O64" s="71"/>
      <c r="P64" s="247"/>
      <c r="Q64" s="161"/>
      <c r="R64" s="162"/>
      <c r="S64" s="305"/>
      <c r="T64" s="161"/>
      <c r="U64" s="161"/>
      <c r="V64" s="214">
        <f t="shared" si="3"/>
        <v>0</v>
      </c>
      <c r="W64" s="214">
        <f t="shared" si="4"/>
        <v>0</v>
      </c>
      <c r="X64" s="306">
        <f t="shared" si="5"/>
        <v>0</v>
      </c>
      <c r="Y64" s="171"/>
      <c r="Z64" s="8"/>
      <c r="AA64" s="8"/>
      <c r="AB64" s="204"/>
      <c r="AC64" s="204"/>
      <c r="AD64" s="204"/>
      <c r="AE64" s="10"/>
      <c r="AF64" s="10"/>
      <c r="AG64" s="10"/>
      <c r="AH64" s="10"/>
      <c r="AI64" s="10"/>
      <c r="AJ64" s="10"/>
      <c r="AK64" s="219"/>
      <c r="AL64" s="219"/>
      <c r="AM64" s="219"/>
      <c r="AN64" s="219"/>
      <c r="AO64" s="219"/>
      <c r="AP64" s="219"/>
    </row>
    <row r="65" spans="1:42" hidden="1">
      <c r="A65" s="360"/>
      <c r="B65" s="89" t="s">
        <v>104</v>
      </c>
      <c r="C65" s="90" t="e">
        <f>(C62-$Q$2)/30</f>
        <v>#VALUE!</v>
      </c>
      <c r="D65" s="127"/>
      <c r="E65" s="25" t="s">
        <v>2081</v>
      </c>
      <c r="F65" s="96"/>
      <c r="G65" s="179"/>
      <c r="H65" s="271"/>
      <c r="I65" s="96"/>
      <c r="J65" s="71">
        <v>774</v>
      </c>
      <c r="K65" s="71"/>
      <c r="L65" s="6"/>
      <c r="M65" s="28"/>
      <c r="N65" s="71"/>
      <c r="O65" s="71"/>
      <c r="P65" s="247"/>
      <c r="Q65" s="161"/>
      <c r="R65" s="162"/>
      <c r="S65" s="305"/>
      <c r="T65" s="161"/>
      <c r="U65" s="161"/>
      <c r="V65" s="214">
        <f t="shared" si="3"/>
        <v>774</v>
      </c>
      <c r="W65" s="214">
        <f t="shared" si="4"/>
        <v>0</v>
      </c>
      <c r="X65" s="306">
        <f t="shared" si="5"/>
        <v>0</v>
      </c>
      <c r="Y65" s="171"/>
      <c r="Z65" s="8"/>
      <c r="AA65" s="8"/>
      <c r="AB65" s="204"/>
      <c r="AC65" s="204"/>
      <c r="AD65" s="204"/>
      <c r="AE65" s="10"/>
      <c r="AF65" s="10"/>
      <c r="AG65" s="10"/>
      <c r="AH65" s="10"/>
      <c r="AI65" s="10"/>
      <c r="AJ65" s="10"/>
      <c r="AK65" s="219"/>
      <c r="AL65" s="219"/>
      <c r="AM65" s="219"/>
      <c r="AN65" s="219"/>
      <c r="AO65" s="219"/>
      <c r="AP65" s="219"/>
    </row>
    <row r="66" spans="1:42" hidden="1">
      <c r="A66" s="358">
        <v>5</v>
      </c>
      <c r="B66" s="373" t="s">
        <v>261</v>
      </c>
      <c r="C66" s="374"/>
      <c r="D66" s="129"/>
      <c r="E66" s="91"/>
      <c r="F66" s="91"/>
      <c r="G66" s="176"/>
      <c r="H66" s="265"/>
      <c r="I66" s="91"/>
      <c r="J66" s="71"/>
      <c r="K66" s="71"/>
      <c r="L66" s="6"/>
      <c r="M66" s="28"/>
      <c r="N66" s="71"/>
      <c r="O66" s="71"/>
      <c r="P66" s="247"/>
      <c r="Q66" s="161"/>
      <c r="R66" s="162"/>
      <c r="S66" s="305"/>
      <c r="T66" s="161"/>
      <c r="U66" s="161"/>
      <c r="V66" s="214">
        <f t="shared" si="3"/>
        <v>0</v>
      </c>
      <c r="W66" s="214">
        <f t="shared" si="4"/>
        <v>0</v>
      </c>
      <c r="X66" s="306">
        <f t="shared" si="5"/>
        <v>0</v>
      </c>
      <c r="Y66" s="171"/>
      <c r="Z66" s="8"/>
      <c r="AA66" s="8"/>
      <c r="AB66" s="204"/>
      <c r="AC66" s="204"/>
      <c r="AD66" s="204"/>
      <c r="AE66" s="10"/>
      <c r="AF66" s="10"/>
      <c r="AG66" s="10"/>
      <c r="AH66" s="10"/>
      <c r="AI66" s="10"/>
      <c r="AJ66" s="10"/>
      <c r="AK66" s="219"/>
      <c r="AL66" s="219"/>
      <c r="AM66" s="219"/>
      <c r="AN66" s="219"/>
      <c r="AO66" s="219"/>
      <c r="AP66" s="219"/>
    </row>
    <row r="67" spans="1:42" hidden="1">
      <c r="A67" s="359"/>
      <c r="B67" s="414" t="s">
        <v>2118</v>
      </c>
      <c r="C67" s="415"/>
      <c r="D67" s="97"/>
      <c r="E67" s="25" t="s">
        <v>185</v>
      </c>
      <c r="F67" s="25"/>
      <c r="G67" s="174"/>
      <c r="H67" s="266"/>
      <c r="I67" s="25"/>
      <c r="J67" s="71">
        <f>2*3276+2140*2</f>
        <v>10832</v>
      </c>
      <c r="K67" s="71"/>
      <c r="L67" s="6"/>
      <c r="M67" s="28"/>
      <c r="N67" s="71"/>
      <c r="O67" s="71"/>
      <c r="P67" s="247">
        <v>487</v>
      </c>
      <c r="Q67" s="161"/>
      <c r="R67" s="162"/>
      <c r="S67" s="305"/>
      <c r="T67" s="161"/>
      <c r="U67" s="161"/>
      <c r="V67" s="214">
        <f t="shared" si="3"/>
        <v>10345</v>
      </c>
      <c r="W67" s="214">
        <f t="shared" si="4"/>
        <v>0</v>
      </c>
      <c r="X67" s="306">
        <f t="shared" si="5"/>
        <v>0</v>
      </c>
      <c r="Y67" s="171"/>
      <c r="Z67" s="8"/>
      <c r="AA67" s="8"/>
      <c r="AB67" s="204"/>
      <c r="AC67" s="204"/>
      <c r="AD67" s="204"/>
      <c r="AE67" s="10"/>
      <c r="AF67" s="10"/>
      <c r="AG67" s="10"/>
      <c r="AH67" s="10"/>
      <c r="AI67" s="10"/>
      <c r="AJ67" s="10"/>
      <c r="AK67" s="219"/>
      <c r="AL67" s="219"/>
      <c r="AM67" s="219"/>
      <c r="AN67" s="219"/>
      <c r="AO67" s="219"/>
      <c r="AP67" s="219"/>
    </row>
    <row r="68" spans="1:42" hidden="1">
      <c r="A68" s="359"/>
      <c r="B68" s="416"/>
      <c r="C68" s="417"/>
      <c r="D68" s="143"/>
      <c r="E68" s="25" t="s">
        <v>24</v>
      </c>
      <c r="F68" s="25"/>
      <c r="G68" s="174"/>
      <c r="H68" s="266"/>
      <c r="I68" s="25"/>
      <c r="J68" s="71">
        <v>4611</v>
      </c>
      <c r="K68" s="71"/>
      <c r="L68" s="6"/>
      <c r="M68" s="28"/>
      <c r="N68" s="71"/>
      <c r="O68" s="71"/>
      <c r="P68" s="247"/>
      <c r="Q68" s="161"/>
      <c r="R68" s="162"/>
      <c r="S68" s="305"/>
      <c r="T68" s="161"/>
      <c r="U68" s="161"/>
      <c r="V68" s="214">
        <f>J68+K68-P68</f>
        <v>4611</v>
      </c>
      <c r="W68" s="214">
        <f>L68-Q68</f>
        <v>0</v>
      </c>
      <c r="X68" s="306">
        <f>L68-R68</f>
        <v>0</v>
      </c>
      <c r="Y68" s="171"/>
      <c r="Z68" s="8"/>
      <c r="AA68" s="8"/>
      <c r="AB68" s="204"/>
      <c r="AC68" s="204"/>
      <c r="AD68" s="204"/>
      <c r="AE68" s="10"/>
      <c r="AF68" s="10"/>
      <c r="AG68" s="10"/>
      <c r="AH68" s="10"/>
      <c r="AI68" s="10"/>
      <c r="AJ68" s="10"/>
      <c r="AK68" s="219"/>
      <c r="AL68" s="219"/>
      <c r="AM68" s="219"/>
      <c r="AN68" s="219"/>
      <c r="AO68" s="219"/>
      <c r="AP68" s="219"/>
    </row>
    <row r="69" spans="1:42" hidden="1">
      <c r="A69" s="359"/>
      <c r="B69" s="418"/>
      <c r="C69" s="419"/>
      <c r="D69" s="98"/>
      <c r="E69" s="25" t="s">
        <v>2063</v>
      </c>
      <c r="F69" s="25"/>
      <c r="G69" s="174"/>
      <c r="H69" s="266"/>
      <c r="I69" s="25"/>
      <c r="J69" s="71">
        <v>4056</v>
      </c>
      <c r="K69" s="71"/>
      <c r="L69" s="6"/>
      <c r="M69" s="28"/>
      <c r="N69" s="71"/>
      <c r="O69" s="71"/>
      <c r="P69" s="247"/>
      <c r="Q69" s="161"/>
      <c r="R69" s="162"/>
      <c r="S69" s="305"/>
      <c r="T69" s="161"/>
      <c r="U69" s="161"/>
      <c r="V69" s="214">
        <f t="shared" si="3"/>
        <v>4056</v>
      </c>
      <c r="W69" s="214">
        <f t="shared" si="4"/>
        <v>0</v>
      </c>
      <c r="X69" s="306">
        <f t="shared" si="5"/>
        <v>0</v>
      </c>
      <c r="Y69" s="171"/>
      <c r="Z69" s="8"/>
      <c r="AA69" s="8"/>
      <c r="AB69" s="204"/>
      <c r="AC69" s="204"/>
      <c r="AD69" s="204"/>
      <c r="AE69" s="10"/>
      <c r="AF69" s="10"/>
      <c r="AG69" s="10"/>
      <c r="AH69" s="10"/>
      <c r="AI69" s="10"/>
      <c r="AJ69" s="10"/>
      <c r="AK69" s="219"/>
      <c r="AL69" s="219"/>
      <c r="AM69" s="219"/>
      <c r="AN69" s="219"/>
      <c r="AO69" s="219"/>
      <c r="AP69" s="219"/>
    </row>
    <row r="70" spans="1:42" hidden="1">
      <c r="A70" s="358">
        <v>6</v>
      </c>
      <c r="B70" s="373" t="s">
        <v>106</v>
      </c>
      <c r="C70" s="374"/>
      <c r="D70" s="129"/>
      <c r="E70" s="91"/>
      <c r="F70" s="91"/>
      <c r="G70" s="176"/>
      <c r="H70" s="265"/>
      <c r="I70" s="91"/>
      <c r="J70" s="71"/>
      <c r="K70" s="71"/>
      <c r="L70" s="6"/>
      <c r="M70" s="28"/>
      <c r="N70" s="71"/>
      <c r="O70" s="71"/>
      <c r="P70" s="247"/>
      <c r="Q70" s="161"/>
      <c r="R70" s="162"/>
      <c r="S70" s="305"/>
      <c r="T70" s="161"/>
      <c r="U70" s="161"/>
      <c r="V70" s="214">
        <f t="shared" si="3"/>
        <v>0</v>
      </c>
      <c r="W70" s="214">
        <f t="shared" si="4"/>
        <v>0</v>
      </c>
      <c r="X70" s="306">
        <f t="shared" si="5"/>
        <v>0</v>
      </c>
      <c r="Y70" s="171"/>
      <c r="Z70" s="8"/>
      <c r="AA70" s="8"/>
      <c r="AB70" s="204"/>
      <c r="AC70" s="204"/>
      <c r="AD70" s="204"/>
      <c r="AE70" s="10"/>
      <c r="AF70" s="10"/>
      <c r="AG70" s="10"/>
      <c r="AH70" s="10"/>
      <c r="AI70" s="10"/>
      <c r="AJ70" s="10"/>
      <c r="AK70" s="219"/>
      <c r="AL70" s="219"/>
      <c r="AM70" s="219"/>
      <c r="AN70" s="219"/>
      <c r="AO70" s="219"/>
      <c r="AP70" s="219"/>
    </row>
    <row r="71" spans="1:42" hidden="1">
      <c r="A71" s="359"/>
      <c r="B71" s="403" t="s">
        <v>195</v>
      </c>
      <c r="C71" s="404"/>
      <c r="D71" s="97"/>
      <c r="E71" s="199" t="s">
        <v>2132</v>
      </c>
      <c r="F71" s="25" t="s">
        <v>115</v>
      </c>
      <c r="G71" s="174">
        <v>9422166879</v>
      </c>
      <c r="H71" s="266"/>
      <c r="I71" s="25"/>
      <c r="J71" s="71">
        <v>7267</v>
      </c>
      <c r="K71" s="71"/>
      <c r="L71" s="6"/>
      <c r="M71" s="28"/>
      <c r="N71" s="71"/>
      <c r="O71" s="71"/>
      <c r="P71" s="247">
        <v>7267</v>
      </c>
      <c r="Q71" s="161"/>
      <c r="R71" s="162"/>
      <c r="S71" s="305"/>
      <c r="T71" s="161"/>
      <c r="U71" s="161"/>
      <c r="V71" s="214">
        <f t="shared" si="3"/>
        <v>0</v>
      </c>
      <c r="W71" s="214">
        <f t="shared" si="4"/>
        <v>0</v>
      </c>
      <c r="X71" s="306">
        <f t="shared" si="5"/>
        <v>0</v>
      </c>
      <c r="Y71" s="171"/>
      <c r="Z71" s="8"/>
      <c r="AA71" s="8"/>
      <c r="AB71" s="11"/>
      <c r="AC71" s="11"/>
      <c r="AD71" s="204"/>
      <c r="AE71" s="10"/>
      <c r="AF71" s="10"/>
      <c r="AG71" s="10"/>
      <c r="AH71" s="4"/>
      <c r="AI71" s="4"/>
      <c r="AJ71" s="10"/>
      <c r="AK71" s="219"/>
      <c r="AL71" s="219"/>
      <c r="AM71" s="219"/>
      <c r="AN71" s="219"/>
      <c r="AO71" s="219"/>
      <c r="AP71" s="219"/>
    </row>
    <row r="72" spans="1:42" hidden="1">
      <c r="A72" s="359"/>
      <c r="B72" s="405"/>
      <c r="C72" s="406"/>
      <c r="D72" s="98"/>
      <c r="E72" s="199" t="s">
        <v>2133</v>
      </c>
      <c r="F72" s="25"/>
      <c r="G72" s="174"/>
      <c r="H72" s="266"/>
      <c r="I72" s="25"/>
      <c r="J72" s="71"/>
      <c r="K72" s="71">
        <v>13700</v>
      </c>
      <c r="L72" s="6"/>
      <c r="M72" s="28"/>
      <c r="N72" s="71"/>
      <c r="O72" s="71"/>
      <c r="P72" s="247">
        <f>996-721</f>
        <v>275</v>
      </c>
      <c r="Q72" s="161"/>
      <c r="R72" s="162"/>
      <c r="S72" s="305"/>
      <c r="T72" s="161"/>
      <c r="U72" s="161"/>
      <c r="V72" s="214">
        <f t="shared" si="3"/>
        <v>13425</v>
      </c>
      <c r="W72" s="214">
        <f>L72-Q72</f>
        <v>0</v>
      </c>
      <c r="X72" s="306">
        <f>L72-R72</f>
        <v>0</v>
      </c>
      <c r="Y72" s="171"/>
      <c r="Z72" s="8"/>
      <c r="AA72" s="8"/>
      <c r="AB72" s="204"/>
      <c r="AC72" s="204"/>
      <c r="AD72" s="204"/>
      <c r="AE72" s="10"/>
      <c r="AF72" s="10"/>
      <c r="AG72" s="10"/>
      <c r="AH72" s="10"/>
      <c r="AI72" s="10"/>
      <c r="AJ72" s="10"/>
      <c r="AK72" s="219"/>
      <c r="AL72" s="219"/>
      <c r="AM72" s="219"/>
      <c r="AN72" s="219"/>
      <c r="AO72" s="219"/>
      <c r="AP72" s="219"/>
    </row>
    <row r="73" spans="1:42" hidden="1">
      <c r="A73" s="359"/>
      <c r="B73" s="83" t="s">
        <v>96</v>
      </c>
      <c r="C73" s="84">
        <v>34.81</v>
      </c>
      <c r="D73" s="124"/>
      <c r="E73" s="112" t="s">
        <v>2095</v>
      </c>
      <c r="F73" s="25"/>
      <c r="G73" s="174"/>
      <c r="H73" s="266"/>
      <c r="I73" s="25"/>
      <c r="J73" s="71"/>
      <c r="K73" s="71"/>
      <c r="L73" s="6">
        <v>1000</v>
      </c>
      <c r="M73" s="28"/>
      <c r="N73" s="71"/>
      <c r="O73" s="71"/>
      <c r="P73" s="247"/>
      <c r="Q73" s="161"/>
      <c r="R73" s="162"/>
      <c r="S73" s="305"/>
      <c r="T73" s="161"/>
      <c r="U73" s="161"/>
      <c r="V73" s="214">
        <f>J73+K73-P73</f>
        <v>0</v>
      </c>
      <c r="W73" s="214">
        <f>L73-Q73</f>
        <v>1000</v>
      </c>
      <c r="X73" s="306">
        <f>L73-R73</f>
        <v>1000</v>
      </c>
      <c r="Y73" s="171"/>
      <c r="Z73" s="8"/>
      <c r="AA73" s="8"/>
      <c r="AB73" s="204"/>
      <c r="AC73" s="204"/>
      <c r="AD73" s="204"/>
      <c r="AE73" s="10"/>
      <c r="AF73" s="10"/>
      <c r="AG73" s="10"/>
      <c r="AH73" s="10"/>
      <c r="AI73" s="10"/>
      <c r="AJ73" s="10"/>
      <c r="AK73" s="219"/>
      <c r="AL73" s="219"/>
      <c r="AM73" s="219"/>
      <c r="AN73" s="219"/>
      <c r="AO73" s="219"/>
      <c r="AP73" s="219"/>
    </row>
    <row r="74" spans="1:42" hidden="1">
      <c r="A74" s="359"/>
      <c r="B74" s="83" t="s">
        <v>97</v>
      </c>
      <c r="C74" s="86"/>
      <c r="D74" s="125"/>
      <c r="E74" s="25" t="s">
        <v>2064</v>
      </c>
      <c r="F74" s="25" t="s">
        <v>114</v>
      </c>
      <c r="G74" s="174">
        <v>9886234857</v>
      </c>
      <c r="H74" s="266"/>
      <c r="I74" s="25"/>
      <c r="J74" s="71"/>
      <c r="K74" s="71"/>
      <c r="L74" s="6">
        <v>1200</v>
      </c>
      <c r="M74" s="28"/>
      <c r="N74" s="71"/>
      <c r="O74" s="71"/>
      <c r="P74" s="247"/>
      <c r="Q74" s="161"/>
      <c r="R74" s="162"/>
      <c r="S74" s="305"/>
      <c r="T74" s="161"/>
      <c r="U74" s="161"/>
      <c r="V74" s="214">
        <f>J74+K74-P74</f>
        <v>0</v>
      </c>
      <c r="W74" s="214">
        <f>L74-Q74</f>
        <v>1200</v>
      </c>
      <c r="X74" s="306">
        <f>L74-R74</f>
        <v>1200</v>
      </c>
      <c r="Y74" s="171"/>
      <c r="Z74" s="8"/>
      <c r="AA74" s="8"/>
      <c r="AB74" s="204"/>
      <c r="AC74" s="204"/>
      <c r="AD74" s="204"/>
      <c r="AE74" s="10"/>
      <c r="AF74" s="10"/>
      <c r="AG74" s="10"/>
      <c r="AH74" s="10"/>
      <c r="AI74" s="10"/>
      <c r="AJ74" s="10"/>
      <c r="AK74" s="219"/>
      <c r="AL74" s="219"/>
      <c r="AM74" s="219"/>
      <c r="AN74" s="219"/>
      <c r="AO74" s="219"/>
      <c r="AP74" s="219"/>
    </row>
    <row r="75" spans="1:42" hidden="1">
      <c r="A75" s="359"/>
      <c r="B75" s="83" t="s">
        <v>186</v>
      </c>
      <c r="C75" s="86"/>
      <c r="D75" s="125"/>
      <c r="E75" s="25" t="s">
        <v>2065</v>
      </c>
      <c r="F75" s="25"/>
      <c r="G75" s="174"/>
      <c r="H75" s="266"/>
      <c r="I75" s="25"/>
      <c r="J75" s="71"/>
      <c r="K75" s="71"/>
      <c r="L75" s="6"/>
      <c r="M75" s="28"/>
      <c r="N75" s="71"/>
      <c r="O75" s="71"/>
      <c r="P75" s="247"/>
      <c r="Q75" s="161"/>
      <c r="R75" s="162"/>
      <c r="S75" s="305"/>
      <c r="T75" s="161"/>
      <c r="U75" s="161"/>
      <c r="V75" s="214">
        <f>J75+K75-P75</f>
        <v>0</v>
      </c>
      <c r="W75" s="214">
        <f>L75-Q75</f>
        <v>0</v>
      </c>
      <c r="X75" s="306">
        <f>L75-R75</f>
        <v>0</v>
      </c>
      <c r="Y75" s="171"/>
      <c r="Z75" s="8"/>
      <c r="AA75" s="8"/>
      <c r="AB75" s="204"/>
      <c r="AC75" s="204"/>
      <c r="AD75" s="204"/>
      <c r="AE75" s="10"/>
      <c r="AF75" s="10"/>
      <c r="AG75" s="10"/>
      <c r="AH75" s="10"/>
      <c r="AI75" s="10"/>
      <c r="AJ75" s="10"/>
      <c r="AK75" s="219"/>
      <c r="AL75" s="219"/>
      <c r="AM75" s="219"/>
      <c r="AN75" s="219"/>
      <c r="AO75" s="219"/>
      <c r="AP75" s="219"/>
    </row>
    <row r="76" spans="1:42" hidden="1">
      <c r="A76" s="359"/>
      <c r="B76" s="83" t="s">
        <v>187</v>
      </c>
      <c r="C76" s="86"/>
      <c r="D76" s="125"/>
      <c r="E76" s="25" t="s">
        <v>2066</v>
      </c>
      <c r="F76" s="25"/>
      <c r="G76" s="174"/>
      <c r="H76" s="266"/>
      <c r="I76" s="25"/>
      <c r="J76" s="71"/>
      <c r="K76" s="71"/>
      <c r="L76" s="6"/>
      <c r="M76" s="28"/>
      <c r="N76" s="71"/>
      <c r="O76" s="71"/>
      <c r="P76" s="247"/>
      <c r="Q76" s="161"/>
      <c r="R76" s="162"/>
      <c r="S76" s="305"/>
      <c r="T76" s="161"/>
      <c r="U76" s="161"/>
      <c r="V76" s="214">
        <f>J76+K76-P76</f>
        <v>0</v>
      </c>
      <c r="W76" s="214">
        <f>L76-Q76</f>
        <v>0</v>
      </c>
      <c r="X76" s="306">
        <f>L76-R76</f>
        <v>0</v>
      </c>
      <c r="Y76" s="171"/>
      <c r="Z76" s="8"/>
      <c r="AA76" s="8"/>
      <c r="AB76" s="204"/>
      <c r="AC76" s="204"/>
      <c r="AD76" s="204"/>
      <c r="AE76" s="10"/>
      <c r="AF76" s="10"/>
      <c r="AG76" s="10"/>
      <c r="AH76" s="10"/>
      <c r="AI76" s="10"/>
      <c r="AJ76" s="10"/>
      <c r="AK76" s="219"/>
      <c r="AL76" s="219"/>
      <c r="AM76" s="219"/>
      <c r="AN76" s="219"/>
      <c r="AO76" s="219"/>
      <c r="AP76" s="219"/>
    </row>
    <row r="77" spans="1:42" hidden="1">
      <c r="A77" s="359"/>
      <c r="B77" s="83" t="s">
        <v>98</v>
      </c>
      <c r="C77" s="88">
        <v>43381</v>
      </c>
      <c r="D77" s="126"/>
      <c r="E77" s="91" t="s">
        <v>2113</v>
      </c>
      <c r="F77" s="25"/>
      <c r="G77" s="174"/>
      <c r="H77" s="266"/>
      <c r="I77" s="25"/>
      <c r="J77" s="71"/>
      <c r="K77" s="71"/>
      <c r="L77" s="6"/>
      <c r="M77" s="28"/>
      <c r="N77" s="71"/>
      <c r="O77" s="71"/>
      <c r="P77" s="247"/>
      <c r="Q77" s="161"/>
      <c r="R77" s="162"/>
      <c r="S77" s="305"/>
      <c r="T77" s="161"/>
      <c r="U77" s="161"/>
      <c r="V77" s="214">
        <f t="shared" ref="V77:V140" si="6">J77+K77-P77</f>
        <v>0</v>
      </c>
      <c r="W77" s="214">
        <f t="shared" ref="W77:W140" si="7">L77-Q77</f>
        <v>0</v>
      </c>
      <c r="X77" s="306">
        <f t="shared" ref="X77:X140" si="8">L77-R77</f>
        <v>0</v>
      </c>
      <c r="Y77" s="171"/>
      <c r="Z77" s="8"/>
      <c r="AA77" s="8"/>
      <c r="AB77" s="204"/>
      <c r="AC77" s="204"/>
      <c r="AD77" s="204"/>
      <c r="AE77" s="10"/>
      <c r="AF77" s="10"/>
      <c r="AG77" s="10"/>
      <c r="AH77" s="10"/>
      <c r="AI77" s="10"/>
      <c r="AJ77" s="10"/>
      <c r="AK77" s="219"/>
      <c r="AL77" s="219"/>
      <c r="AM77" s="219"/>
      <c r="AN77" s="219"/>
      <c r="AO77" s="219"/>
      <c r="AP77" s="219"/>
    </row>
    <row r="78" spans="1:42" hidden="1">
      <c r="A78" s="359"/>
      <c r="B78" s="83" t="s">
        <v>99</v>
      </c>
      <c r="C78" s="84">
        <v>26</v>
      </c>
      <c r="D78" s="124"/>
      <c r="E78" s="25"/>
      <c r="F78" s="25"/>
      <c r="G78" s="174"/>
      <c r="H78" s="266"/>
      <c r="I78" s="25"/>
      <c r="J78" s="71"/>
      <c r="K78" s="71"/>
      <c r="L78" s="6"/>
      <c r="M78" s="28"/>
      <c r="N78" s="71"/>
      <c r="O78" s="71"/>
      <c r="P78" s="247"/>
      <c r="Q78" s="161"/>
      <c r="R78" s="162"/>
      <c r="S78" s="305"/>
      <c r="T78" s="161"/>
      <c r="U78" s="161"/>
      <c r="V78" s="214">
        <f t="shared" si="6"/>
        <v>0</v>
      </c>
      <c r="W78" s="214">
        <f t="shared" si="7"/>
        <v>0</v>
      </c>
      <c r="X78" s="306">
        <f t="shared" si="8"/>
        <v>0</v>
      </c>
      <c r="Y78" s="171"/>
      <c r="Z78" s="8"/>
      <c r="AA78" s="8"/>
      <c r="AB78" s="204"/>
      <c r="AC78" s="204"/>
      <c r="AD78" s="204"/>
      <c r="AE78" s="10"/>
      <c r="AF78" s="10"/>
      <c r="AG78" s="10"/>
      <c r="AH78" s="10"/>
      <c r="AI78" s="10"/>
      <c r="AJ78" s="10"/>
      <c r="AK78" s="219"/>
      <c r="AL78" s="219"/>
      <c r="AM78" s="219"/>
      <c r="AN78" s="219"/>
      <c r="AO78" s="219"/>
      <c r="AP78" s="219"/>
    </row>
    <row r="79" spans="1:42" hidden="1">
      <c r="A79" s="359"/>
      <c r="B79" s="89" t="s">
        <v>100</v>
      </c>
      <c r="C79" s="88">
        <v>43451</v>
      </c>
      <c r="D79" s="126"/>
      <c r="E79" s="25"/>
      <c r="F79" s="25"/>
      <c r="G79" s="174"/>
      <c r="H79" s="266"/>
      <c r="I79" s="25"/>
      <c r="J79" s="71"/>
      <c r="K79" s="71"/>
      <c r="L79" s="6"/>
      <c r="M79" s="28"/>
      <c r="N79" s="71"/>
      <c r="O79" s="71"/>
      <c r="P79" s="247"/>
      <c r="Q79" s="161"/>
      <c r="R79" s="162"/>
      <c r="S79" s="305"/>
      <c r="T79" s="161"/>
      <c r="U79" s="161"/>
      <c r="V79" s="214">
        <f t="shared" si="6"/>
        <v>0</v>
      </c>
      <c r="W79" s="214">
        <f t="shared" si="7"/>
        <v>0</v>
      </c>
      <c r="X79" s="306">
        <f t="shared" si="8"/>
        <v>0</v>
      </c>
      <c r="Y79" s="171"/>
      <c r="Z79" s="8"/>
      <c r="AA79" s="8"/>
      <c r="AB79" s="204"/>
      <c r="AC79" s="204"/>
      <c r="AD79" s="204"/>
      <c r="AE79" s="10"/>
      <c r="AF79" s="10"/>
      <c r="AG79" s="10"/>
      <c r="AH79" s="10"/>
      <c r="AI79" s="10"/>
      <c r="AJ79" s="10"/>
      <c r="AK79" s="219"/>
      <c r="AL79" s="219"/>
      <c r="AM79" s="219"/>
      <c r="AN79" s="219"/>
      <c r="AO79" s="219"/>
      <c r="AP79" s="219"/>
    </row>
    <row r="80" spans="1:42" hidden="1">
      <c r="A80" s="359"/>
      <c r="B80" s="89" t="s">
        <v>101</v>
      </c>
      <c r="C80" s="88">
        <f>C79+C78*30</f>
        <v>44231</v>
      </c>
      <c r="D80" s="126"/>
      <c r="E80" s="25"/>
      <c r="F80" s="25"/>
      <c r="G80" s="174"/>
      <c r="H80" s="266"/>
      <c r="I80" s="25"/>
      <c r="J80" s="71"/>
      <c r="K80" s="71"/>
      <c r="L80" s="6"/>
      <c r="M80" s="28"/>
      <c r="N80" s="71"/>
      <c r="O80" s="71"/>
      <c r="P80" s="247"/>
      <c r="Q80" s="161"/>
      <c r="R80" s="162"/>
      <c r="S80" s="305"/>
      <c r="T80" s="161"/>
      <c r="U80" s="161"/>
      <c r="V80" s="214">
        <f t="shared" si="6"/>
        <v>0</v>
      </c>
      <c r="W80" s="214">
        <f t="shared" si="7"/>
        <v>0</v>
      </c>
      <c r="X80" s="306">
        <f t="shared" si="8"/>
        <v>0</v>
      </c>
      <c r="Y80" s="171"/>
      <c r="Z80" s="8"/>
      <c r="AA80" s="8"/>
      <c r="AB80" s="204"/>
      <c r="AC80" s="204"/>
      <c r="AD80" s="204"/>
      <c r="AE80" s="10"/>
      <c r="AF80" s="10"/>
      <c r="AG80" s="10"/>
      <c r="AH80" s="10"/>
      <c r="AI80" s="10"/>
      <c r="AJ80" s="10"/>
      <c r="AK80" s="219"/>
      <c r="AL80" s="219"/>
      <c r="AM80" s="219"/>
      <c r="AN80" s="219"/>
      <c r="AO80" s="219"/>
      <c r="AP80" s="219"/>
    </row>
    <row r="81" spans="1:42" hidden="1">
      <c r="A81" s="359"/>
      <c r="B81" s="89" t="s">
        <v>102</v>
      </c>
      <c r="C81" s="84"/>
      <c r="D81" s="124"/>
      <c r="E81" s="25"/>
      <c r="F81" s="25"/>
      <c r="G81" s="174"/>
      <c r="H81" s="266"/>
      <c r="I81" s="25"/>
      <c r="J81" s="71"/>
      <c r="K81" s="71"/>
      <c r="L81" s="6"/>
      <c r="M81" s="28"/>
      <c r="N81" s="71"/>
      <c r="O81" s="71"/>
      <c r="P81" s="247"/>
      <c r="Q81" s="161"/>
      <c r="R81" s="162"/>
      <c r="S81" s="305"/>
      <c r="T81" s="161"/>
      <c r="U81" s="161"/>
      <c r="V81" s="214">
        <f t="shared" si="6"/>
        <v>0</v>
      </c>
      <c r="W81" s="214">
        <f t="shared" si="7"/>
        <v>0</v>
      </c>
      <c r="X81" s="306">
        <f t="shared" si="8"/>
        <v>0</v>
      </c>
      <c r="Y81" s="171"/>
      <c r="Z81" s="8"/>
      <c r="AA81" s="8"/>
      <c r="AB81" s="204"/>
      <c r="AC81" s="204"/>
      <c r="AD81" s="204"/>
      <c r="AE81" s="10"/>
      <c r="AF81" s="10"/>
      <c r="AG81" s="10"/>
      <c r="AH81" s="10"/>
      <c r="AI81" s="10"/>
      <c r="AJ81" s="10"/>
      <c r="AK81" s="219"/>
      <c r="AL81" s="219"/>
      <c r="AM81" s="219"/>
      <c r="AN81" s="219"/>
      <c r="AO81" s="219"/>
      <c r="AP81" s="219"/>
    </row>
    <row r="82" spans="1:42" hidden="1">
      <c r="A82" s="359"/>
      <c r="B82" s="89" t="s">
        <v>103</v>
      </c>
      <c r="C82" s="84"/>
      <c r="D82" s="124"/>
      <c r="E82" s="25"/>
      <c r="F82" s="25"/>
      <c r="G82" s="174"/>
      <c r="H82" s="266"/>
      <c r="I82" s="25"/>
      <c r="J82" s="71"/>
      <c r="K82" s="71"/>
      <c r="L82" s="6"/>
      <c r="M82" s="28"/>
      <c r="N82" s="71"/>
      <c r="O82" s="71"/>
      <c r="P82" s="247"/>
      <c r="Q82" s="161"/>
      <c r="R82" s="162"/>
      <c r="S82" s="305"/>
      <c r="T82" s="161"/>
      <c r="U82" s="161"/>
      <c r="V82" s="214">
        <f t="shared" si="6"/>
        <v>0</v>
      </c>
      <c r="W82" s="214">
        <f t="shared" si="7"/>
        <v>0</v>
      </c>
      <c r="X82" s="306">
        <f t="shared" si="8"/>
        <v>0</v>
      </c>
      <c r="Y82" s="171"/>
      <c r="Z82" s="8"/>
      <c r="AA82" s="8"/>
      <c r="AB82" s="204"/>
      <c r="AC82" s="204"/>
      <c r="AD82" s="204"/>
      <c r="AE82" s="10"/>
      <c r="AF82" s="10"/>
      <c r="AG82" s="10"/>
      <c r="AH82" s="10"/>
      <c r="AI82" s="10"/>
      <c r="AJ82" s="10"/>
      <c r="AK82" s="219"/>
      <c r="AL82" s="219"/>
      <c r="AM82" s="219"/>
      <c r="AN82" s="219"/>
      <c r="AO82" s="219"/>
      <c r="AP82" s="219"/>
    </row>
    <row r="83" spans="1:42" hidden="1">
      <c r="A83" s="360"/>
      <c r="B83" s="89" t="s">
        <v>104</v>
      </c>
      <c r="C83" s="90">
        <f>(C80-$Q$2)/30</f>
        <v>10.333333333333334</v>
      </c>
      <c r="D83" s="127"/>
      <c r="E83" s="245"/>
      <c r="F83" s="25"/>
      <c r="G83" s="174"/>
      <c r="H83" s="266"/>
      <c r="I83" s="25"/>
      <c r="J83" s="71"/>
      <c r="K83" s="71"/>
      <c r="L83" s="6"/>
      <c r="M83" s="28"/>
      <c r="N83" s="71"/>
      <c r="O83" s="71"/>
      <c r="P83" s="247"/>
      <c r="Q83" s="161"/>
      <c r="R83" s="162"/>
      <c r="S83" s="305"/>
      <c r="T83" s="161"/>
      <c r="U83" s="161"/>
      <c r="V83" s="214">
        <f t="shared" si="6"/>
        <v>0</v>
      </c>
      <c r="W83" s="214">
        <f t="shared" si="7"/>
        <v>0</v>
      </c>
      <c r="X83" s="306">
        <f t="shared" si="8"/>
        <v>0</v>
      </c>
      <c r="Y83" s="171"/>
      <c r="Z83" s="8"/>
      <c r="AA83" s="8"/>
      <c r="AB83" s="204"/>
      <c r="AC83" s="204"/>
      <c r="AD83" s="204"/>
      <c r="AE83" s="10"/>
      <c r="AF83" s="10"/>
      <c r="AG83" s="10"/>
      <c r="AH83" s="10"/>
      <c r="AI83" s="10"/>
      <c r="AJ83" s="10"/>
      <c r="AK83" s="219"/>
      <c r="AL83" s="219"/>
      <c r="AM83" s="219"/>
      <c r="AN83" s="219"/>
      <c r="AO83" s="219"/>
      <c r="AP83" s="219"/>
    </row>
    <row r="84" spans="1:42" ht="15.5" hidden="1">
      <c r="A84" s="358">
        <v>7</v>
      </c>
      <c r="B84" s="401" t="s">
        <v>2040</v>
      </c>
      <c r="C84" s="402"/>
      <c r="D84" s="132"/>
      <c r="E84" s="164"/>
      <c r="F84" s="91"/>
      <c r="G84" s="176"/>
      <c r="H84" s="265"/>
      <c r="I84" s="91"/>
      <c r="J84" s="71"/>
      <c r="K84" s="71"/>
      <c r="L84" s="6"/>
      <c r="M84" s="28"/>
      <c r="N84" s="71"/>
      <c r="O84" s="71"/>
      <c r="P84" s="247"/>
      <c r="Q84" s="161"/>
      <c r="R84" s="162"/>
      <c r="S84" s="305"/>
      <c r="T84" s="161"/>
      <c r="U84" s="161"/>
      <c r="V84" s="214">
        <f t="shared" si="6"/>
        <v>0</v>
      </c>
      <c r="W84" s="214">
        <f t="shared" si="7"/>
        <v>0</v>
      </c>
      <c r="X84" s="306">
        <f t="shared" si="8"/>
        <v>0</v>
      </c>
      <c r="Y84" s="171"/>
      <c r="Z84" s="8"/>
      <c r="AA84" s="8"/>
      <c r="AB84" s="204"/>
      <c r="AC84" s="204"/>
      <c r="AD84" s="204"/>
      <c r="AE84" s="10"/>
      <c r="AF84" s="10"/>
      <c r="AG84" s="10"/>
      <c r="AH84" s="10"/>
      <c r="AI84" s="10"/>
      <c r="AJ84" s="10"/>
      <c r="AK84" s="219"/>
      <c r="AL84" s="219"/>
      <c r="AM84" s="219"/>
      <c r="AN84" s="219"/>
      <c r="AO84" s="219"/>
      <c r="AP84" s="219"/>
    </row>
    <row r="85" spans="1:42" hidden="1">
      <c r="A85" s="359"/>
      <c r="B85" s="394" t="s">
        <v>128</v>
      </c>
      <c r="C85" s="395"/>
      <c r="D85" s="97"/>
      <c r="E85" s="245" t="s">
        <v>2134</v>
      </c>
      <c r="F85" s="25" t="s">
        <v>115</v>
      </c>
      <c r="G85" s="174">
        <v>9422166879</v>
      </c>
      <c r="H85" s="266"/>
      <c r="I85" s="25"/>
      <c r="J85" s="71">
        <v>1830</v>
      </c>
      <c r="K85" s="71"/>
      <c r="L85" s="6"/>
      <c r="M85" s="28"/>
      <c r="N85" s="71"/>
      <c r="O85" s="71"/>
      <c r="P85" s="247"/>
      <c r="Q85" s="161"/>
      <c r="R85" s="162"/>
      <c r="S85" s="305"/>
      <c r="T85" s="161"/>
      <c r="U85" s="161"/>
      <c r="V85" s="214">
        <f t="shared" si="6"/>
        <v>1830</v>
      </c>
      <c r="W85" s="214">
        <f t="shared" si="7"/>
        <v>0</v>
      </c>
      <c r="X85" s="306">
        <f t="shared" si="8"/>
        <v>0</v>
      </c>
      <c r="Y85" s="171"/>
      <c r="Z85" s="8"/>
      <c r="AA85" s="8"/>
      <c r="AB85" s="204"/>
      <c r="AC85" s="204"/>
      <c r="AD85" s="204"/>
      <c r="AE85" s="10"/>
      <c r="AF85" s="10"/>
      <c r="AG85" s="10"/>
      <c r="AH85" s="10"/>
      <c r="AI85" s="10"/>
      <c r="AJ85" s="10"/>
      <c r="AK85" s="219"/>
      <c r="AL85" s="219"/>
      <c r="AM85" s="219"/>
      <c r="AN85" s="219"/>
      <c r="AO85" s="219"/>
      <c r="AP85" s="219"/>
    </row>
    <row r="86" spans="1:42" hidden="1">
      <c r="A86" s="359"/>
      <c r="B86" s="396"/>
      <c r="C86" s="397"/>
      <c r="D86" s="98"/>
      <c r="E86" s="245" t="s">
        <v>35</v>
      </c>
      <c r="F86" s="25" t="s">
        <v>114</v>
      </c>
      <c r="G86" s="174">
        <v>9886234857</v>
      </c>
      <c r="H86" s="266"/>
      <c r="I86" s="25"/>
      <c r="J86" s="71">
        <v>1950</v>
      </c>
      <c r="K86" s="71"/>
      <c r="L86" s="6"/>
      <c r="M86" s="28"/>
      <c r="N86" s="71"/>
      <c r="O86" s="71"/>
      <c r="P86" s="247"/>
      <c r="Q86" s="161"/>
      <c r="R86" s="162"/>
      <c r="S86" s="305"/>
      <c r="T86" s="161"/>
      <c r="U86" s="161"/>
      <c r="V86" s="214">
        <f t="shared" si="6"/>
        <v>1950</v>
      </c>
      <c r="W86" s="214">
        <f t="shared" si="7"/>
        <v>0</v>
      </c>
      <c r="X86" s="306">
        <f t="shared" si="8"/>
        <v>0</v>
      </c>
      <c r="Y86" s="171"/>
      <c r="Z86" s="8"/>
      <c r="AA86" s="8"/>
      <c r="AB86" s="204"/>
      <c r="AC86" s="204"/>
      <c r="AD86" s="204"/>
      <c r="AE86" s="10"/>
      <c r="AF86" s="10"/>
      <c r="AG86" s="10"/>
      <c r="AH86" s="10"/>
      <c r="AI86" s="10"/>
      <c r="AJ86" s="10"/>
      <c r="AK86" s="219"/>
      <c r="AL86" s="219"/>
      <c r="AM86" s="219"/>
      <c r="AN86" s="219"/>
      <c r="AO86" s="219"/>
      <c r="AP86" s="219"/>
    </row>
    <row r="87" spans="1:42" hidden="1">
      <c r="A87" s="359"/>
      <c r="B87" s="83" t="s">
        <v>96</v>
      </c>
      <c r="C87" s="84">
        <v>50.8</v>
      </c>
      <c r="D87" s="124"/>
      <c r="E87" s="93" t="s">
        <v>188</v>
      </c>
      <c r="F87" s="93"/>
      <c r="G87" s="177"/>
      <c r="H87" s="268"/>
      <c r="I87" s="93"/>
      <c r="J87" s="77">
        <v>4000</v>
      </c>
      <c r="K87" s="71"/>
      <c r="L87" s="6"/>
      <c r="M87" s="28"/>
      <c r="N87" s="71"/>
      <c r="O87" s="71"/>
      <c r="P87" s="247"/>
      <c r="Q87" s="161"/>
      <c r="R87" s="162"/>
      <c r="S87" s="305"/>
      <c r="T87" s="161"/>
      <c r="U87" s="161"/>
      <c r="V87" s="214">
        <f t="shared" si="6"/>
        <v>4000</v>
      </c>
      <c r="W87" s="214">
        <f t="shared" si="7"/>
        <v>0</v>
      </c>
      <c r="X87" s="306">
        <f t="shared" si="8"/>
        <v>0</v>
      </c>
      <c r="Y87" s="171"/>
      <c r="Z87" s="8"/>
      <c r="AA87" s="8"/>
      <c r="AB87" s="204"/>
      <c r="AC87" s="204"/>
      <c r="AD87" s="204"/>
      <c r="AE87" s="10"/>
      <c r="AF87" s="10"/>
      <c r="AG87" s="10"/>
      <c r="AH87" s="10"/>
      <c r="AI87" s="10"/>
      <c r="AJ87" s="10"/>
      <c r="AK87" s="219"/>
      <c r="AL87" s="219"/>
      <c r="AM87" s="219"/>
      <c r="AN87" s="219"/>
      <c r="AO87" s="219"/>
      <c r="AP87" s="219"/>
    </row>
    <row r="88" spans="1:42" hidden="1">
      <c r="A88" s="359"/>
      <c r="B88" s="83" t="s">
        <v>97</v>
      </c>
      <c r="C88" s="86"/>
      <c r="D88" s="125"/>
      <c r="E88" s="25" t="s">
        <v>7</v>
      </c>
      <c r="F88" s="25"/>
      <c r="G88" s="174"/>
      <c r="H88" s="266"/>
      <c r="I88" s="25"/>
      <c r="J88" s="71"/>
      <c r="K88" s="71"/>
      <c r="L88" s="6"/>
      <c r="M88" s="28"/>
      <c r="N88" s="71"/>
      <c r="O88" s="71"/>
      <c r="P88" s="247"/>
      <c r="Q88" s="161"/>
      <c r="R88" s="162"/>
      <c r="S88" s="305"/>
      <c r="T88" s="161"/>
      <c r="U88" s="161"/>
      <c r="V88" s="214">
        <f t="shared" si="6"/>
        <v>0</v>
      </c>
      <c r="W88" s="214">
        <f t="shared" si="7"/>
        <v>0</v>
      </c>
      <c r="X88" s="306">
        <f t="shared" si="8"/>
        <v>0</v>
      </c>
      <c r="Y88" s="171"/>
      <c r="Z88" s="8"/>
      <c r="AA88" s="8"/>
      <c r="AB88" s="204"/>
      <c r="AC88" s="204"/>
      <c r="AD88" s="204"/>
      <c r="AE88" s="10"/>
      <c r="AF88" s="10"/>
      <c r="AG88" s="10"/>
      <c r="AH88" s="10"/>
      <c r="AI88" s="10"/>
      <c r="AJ88" s="10"/>
      <c r="AK88" s="219"/>
      <c r="AL88" s="219"/>
      <c r="AM88" s="219"/>
      <c r="AN88" s="219"/>
      <c r="AO88" s="219"/>
      <c r="AP88" s="219"/>
    </row>
    <row r="89" spans="1:42" hidden="1">
      <c r="A89" s="359"/>
      <c r="B89" s="83" t="s">
        <v>186</v>
      </c>
      <c r="C89" s="86"/>
      <c r="D89" s="125"/>
      <c r="E89" s="25" t="s">
        <v>2067</v>
      </c>
      <c r="F89" s="25"/>
      <c r="G89" s="174"/>
      <c r="H89" s="266"/>
      <c r="I89" s="25"/>
      <c r="J89" s="71"/>
      <c r="K89" s="71"/>
      <c r="L89" s="6"/>
      <c r="M89" s="28"/>
      <c r="N89" s="71"/>
      <c r="O89" s="71"/>
      <c r="P89" s="247"/>
      <c r="Q89" s="161"/>
      <c r="R89" s="162"/>
      <c r="S89" s="305"/>
      <c r="T89" s="161"/>
      <c r="U89" s="161"/>
      <c r="V89" s="214">
        <f t="shared" si="6"/>
        <v>0</v>
      </c>
      <c r="W89" s="214">
        <f t="shared" si="7"/>
        <v>0</v>
      </c>
      <c r="X89" s="306">
        <f t="shared" si="8"/>
        <v>0</v>
      </c>
      <c r="Y89" s="171"/>
      <c r="Z89" s="8"/>
      <c r="AA89" s="8"/>
      <c r="AB89" s="204"/>
      <c r="AC89" s="204"/>
      <c r="AD89" s="204"/>
      <c r="AE89" s="10"/>
      <c r="AF89" s="10"/>
      <c r="AG89" s="10"/>
      <c r="AH89" s="10"/>
      <c r="AI89" s="10"/>
      <c r="AJ89" s="10"/>
      <c r="AK89" s="219"/>
      <c r="AL89" s="219"/>
      <c r="AM89" s="219"/>
      <c r="AN89" s="219"/>
      <c r="AO89" s="219"/>
      <c r="AP89" s="219"/>
    </row>
    <row r="90" spans="1:42" hidden="1">
      <c r="A90" s="359"/>
      <c r="B90" s="83" t="s">
        <v>187</v>
      </c>
      <c r="C90" s="86"/>
      <c r="D90" s="125"/>
      <c r="E90" s="25"/>
      <c r="F90" s="25"/>
      <c r="G90" s="174"/>
      <c r="H90" s="266"/>
      <c r="I90" s="25"/>
      <c r="J90" s="71"/>
      <c r="K90" s="71"/>
      <c r="L90" s="6"/>
      <c r="M90" s="28"/>
      <c r="N90" s="71"/>
      <c r="O90" s="71"/>
      <c r="P90" s="247"/>
      <c r="Q90" s="161"/>
      <c r="R90" s="162"/>
      <c r="S90" s="305"/>
      <c r="T90" s="161"/>
      <c r="U90" s="161"/>
      <c r="V90" s="214">
        <f t="shared" si="6"/>
        <v>0</v>
      </c>
      <c r="W90" s="214">
        <f t="shared" si="7"/>
        <v>0</v>
      </c>
      <c r="X90" s="306">
        <f t="shared" si="8"/>
        <v>0</v>
      </c>
      <c r="Y90" s="171"/>
      <c r="Z90" s="8"/>
      <c r="AA90" s="8"/>
      <c r="AB90" s="204"/>
      <c r="AC90" s="204"/>
      <c r="AD90" s="204"/>
      <c r="AE90" s="10"/>
      <c r="AF90" s="10"/>
      <c r="AG90" s="10"/>
      <c r="AH90" s="10"/>
      <c r="AI90" s="10"/>
      <c r="AJ90" s="10"/>
      <c r="AK90" s="219"/>
      <c r="AL90" s="219"/>
      <c r="AM90" s="219"/>
      <c r="AN90" s="219"/>
      <c r="AO90" s="219"/>
      <c r="AP90" s="219"/>
    </row>
    <row r="91" spans="1:42" hidden="1">
      <c r="A91" s="359"/>
      <c r="B91" s="83" t="s">
        <v>98</v>
      </c>
      <c r="C91" s="88">
        <v>43620</v>
      </c>
      <c r="D91" s="126"/>
      <c r="E91" s="25"/>
      <c r="F91" s="25"/>
      <c r="G91" s="174"/>
      <c r="H91" s="266"/>
      <c r="I91" s="25"/>
      <c r="J91" s="71"/>
      <c r="K91" s="71"/>
      <c r="L91" s="6"/>
      <c r="M91" s="28"/>
      <c r="N91" s="71"/>
      <c r="O91" s="71"/>
      <c r="P91" s="247"/>
      <c r="Q91" s="161"/>
      <c r="R91" s="162"/>
      <c r="S91" s="305"/>
      <c r="T91" s="161"/>
      <c r="U91" s="161"/>
      <c r="V91" s="214">
        <f t="shared" si="6"/>
        <v>0</v>
      </c>
      <c r="W91" s="214">
        <f t="shared" si="7"/>
        <v>0</v>
      </c>
      <c r="X91" s="306">
        <f t="shared" si="8"/>
        <v>0</v>
      </c>
      <c r="Y91" s="171"/>
      <c r="Z91" s="8"/>
      <c r="AA91" s="8"/>
      <c r="AB91" s="204"/>
      <c r="AC91" s="204"/>
      <c r="AD91" s="204"/>
      <c r="AE91" s="10"/>
      <c r="AF91" s="10"/>
      <c r="AG91" s="10"/>
      <c r="AH91" s="10"/>
      <c r="AI91" s="10"/>
      <c r="AJ91" s="10"/>
      <c r="AK91" s="219"/>
      <c r="AL91" s="219"/>
      <c r="AM91" s="219"/>
      <c r="AN91" s="219"/>
      <c r="AO91" s="219"/>
      <c r="AP91" s="219"/>
    </row>
    <row r="92" spans="1:42" hidden="1">
      <c r="A92" s="359"/>
      <c r="B92" s="83" t="s">
        <v>99</v>
      </c>
      <c r="C92" s="84">
        <v>24</v>
      </c>
      <c r="D92" s="124"/>
      <c r="E92" s="25"/>
      <c r="F92" s="25"/>
      <c r="G92" s="174"/>
      <c r="H92" s="266"/>
      <c r="I92" s="25"/>
      <c r="J92" s="71"/>
      <c r="K92" s="71"/>
      <c r="L92" s="6"/>
      <c r="M92" s="28"/>
      <c r="N92" s="71"/>
      <c r="O92" s="71"/>
      <c r="P92" s="247"/>
      <c r="Q92" s="161"/>
      <c r="R92" s="162"/>
      <c r="S92" s="305"/>
      <c r="T92" s="161"/>
      <c r="U92" s="161"/>
      <c r="V92" s="214">
        <f t="shared" si="6"/>
        <v>0</v>
      </c>
      <c r="W92" s="214">
        <f t="shared" si="7"/>
        <v>0</v>
      </c>
      <c r="X92" s="306">
        <f t="shared" si="8"/>
        <v>0</v>
      </c>
      <c r="Y92" s="171"/>
      <c r="Z92" s="8"/>
      <c r="AA92" s="8"/>
      <c r="AB92" s="204"/>
      <c r="AC92" s="204"/>
      <c r="AD92" s="204"/>
      <c r="AE92" s="10"/>
      <c r="AF92" s="10"/>
      <c r="AG92" s="10"/>
      <c r="AH92" s="10"/>
      <c r="AI92" s="10"/>
      <c r="AJ92" s="10"/>
      <c r="AK92" s="219"/>
      <c r="AL92" s="219"/>
      <c r="AM92" s="219"/>
      <c r="AN92" s="219"/>
      <c r="AO92" s="219"/>
      <c r="AP92" s="219"/>
    </row>
    <row r="93" spans="1:42" hidden="1">
      <c r="A93" s="359"/>
      <c r="B93" s="89" t="s">
        <v>100</v>
      </c>
      <c r="C93" s="88">
        <v>43636</v>
      </c>
      <c r="D93" s="126"/>
      <c r="E93" s="25"/>
      <c r="F93" s="25"/>
      <c r="G93" s="174"/>
      <c r="H93" s="266"/>
      <c r="I93" s="25"/>
      <c r="J93" s="71"/>
      <c r="K93" s="71"/>
      <c r="L93" s="6"/>
      <c r="M93" s="28"/>
      <c r="N93" s="71"/>
      <c r="O93" s="71"/>
      <c r="P93" s="247"/>
      <c r="Q93" s="161"/>
      <c r="R93" s="162"/>
      <c r="S93" s="305"/>
      <c r="T93" s="161"/>
      <c r="U93" s="161"/>
      <c r="V93" s="214">
        <f t="shared" si="6"/>
        <v>0</v>
      </c>
      <c r="W93" s="214">
        <f t="shared" si="7"/>
        <v>0</v>
      </c>
      <c r="X93" s="306">
        <f t="shared" si="8"/>
        <v>0</v>
      </c>
      <c r="Y93" s="171"/>
      <c r="Z93" s="8"/>
      <c r="AA93" s="8"/>
      <c r="AB93" s="204"/>
      <c r="AC93" s="204"/>
      <c r="AD93" s="204"/>
      <c r="AE93" s="10"/>
      <c r="AF93" s="10"/>
      <c r="AG93" s="10"/>
      <c r="AH93" s="10"/>
      <c r="AI93" s="10"/>
      <c r="AJ93" s="10"/>
      <c r="AK93" s="219"/>
      <c r="AL93" s="219"/>
      <c r="AM93" s="219"/>
      <c r="AN93" s="219"/>
      <c r="AO93" s="219"/>
      <c r="AP93" s="219"/>
    </row>
    <row r="94" spans="1:42" hidden="1">
      <c r="A94" s="359"/>
      <c r="B94" s="89" t="s">
        <v>101</v>
      </c>
      <c r="C94" s="88">
        <f>C93+C92*30</f>
        <v>44356</v>
      </c>
      <c r="D94" s="126"/>
      <c r="E94" s="25"/>
      <c r="F94" s="25"/>
      <c r="G94" s="174"/>
      <c r="H94" s="266"/>
      <c r="I94" s="25"/>
      <c r="J94" s="71"/>
      <c r="K94" s="71"/>
      <c r="L94" s="6"/>
      <c r="M94" s="28"/>
      <c r="N94" s="71"/>
      <c r="O94" s="71"/>
      <c r="P94" s="247"/>
      <c r="Q94" s="161"/>
      <c r="R94" s="162"/>
      <c r="S94" s="305"/>
      <c r="T94" s="161"/>
      <c r="U94" s="161"/>
      <c r="V94" s="214">
        <f t="shared" si="6"/>
        <v>0</v>
      </c>
      <c r="W94" s="214">
        <f t="shared" si="7"/>
        <v>0</v>
      </c>
      <c r="X94" s="306">
        <f t="shared" si="8"/>
        <v>0</v>
      </c>
      <c r="Y94" s="171"/>
      <c r="Z94" s="8"/>
      <c r="AA94" s="8"/>
      <c r="AB94" s="204"/>
      <c r="AC94" s="204"/>
      <c r="AD94" s="204"/>
      <c r="AE94" s="10"/>
      <c r="AF94" s="10"/>
      <c r="AG94" s="10"/>
      <c r="AH94" s="10"/>
      <c r="AI94" s="10"/>
      <c r="AJ94" s="10"/>
      <c r="AK94" s="219"/>
      <c r="AL94" s="219"/>
      <c r="AM94" s="219"/>
      <c r="AN94" s="219"/>
      <c r="AO94" s="219"/>
      <c r="AP94" s="219"/>
    </row>
    <row r="95" spans="1:42" hidden="1">
      <c r="A95" s="359"/>
      <c r="B95" s="89" t="s">
        <v>102</v>
      </c>
      <c r="C95" s="84"/>
      <c r="D95" s="124"/>
      <c r="E95" s="25"/>
      <c r="F95" s="25"/>
      <c r="G95" s="174"/>
      <c r="H95" s="266"/>
      <c r="I95" s="25"/>
      <c r="J95" s="71"/>
      <c r="K95" s="71"/>
      <c r="L95" s="6"/>
      <c r="M95" s="28"/>
      <c r="N95" s="71"/>
      <c r="O95" s="71"/>
      <c r="P95" s="247"/>
      <c r="Q95" s="161"/>
      <c r="R95" s="162"/>
      <c r="S95" s="305"/>
      <c r="T95" s="161"/>
      <c r="U95" s="161"/>
      <c r="V95" s="214">
        <f t="shared" si="6"/>
        <v>0</v>
      </c>
      <c r="W95" s="214">
        <f t="shared" si="7"/>
        <v>0</v>
      </c>
      <c r="X95" s="306">
        <f t="shared" si="8"/>
        <v>0</v>
      </c>
      <c r="Y95" s="171"/>
      <c r="Z95" s="8"/>
      <c r="AA95" s="8"/>
      <c r="AB95" s="204"/>
      <c r="AC95" s="204"/>
      <c r="AD95" s="204"/>
      <c r="AE95" s="10"/>
      <c r="AF95" s="10"/>
      <c r="AG95" s="10"/>
      <c r="AH95" s="10"/>
      <c r="AI95" s="10"/>
      <c r="AJ95" s="10"/>
      <c r="AK95" s="219"/>
      <c r="AL95" s="219"/>
      <c r="AM95" s="219"/>
      <c r="AN95" s="219"/>
      <c r="AO95" s="219"/>
      <c r="AP95" s="219"/>
    </row>
    <row r="96" spans="1:42" hidden="1">
      <c r="A96" s="359"/>
      <c r="B96" s="89" t="s">
        <v>103</v>
      </c>
      <c r="C96" s="84"/>
      <c r="D96" s="124"/>
      <c r="E96" s="25"/>
      <c r="F96" s="25"/>
      <c r="G96" s="174"/>
      <c r="H96" s="266"/>
      <c r="I96" s="25"/>
      <c r="J96" s="71"/>
      <c r="K96" s="71"/>
      <c r="L96" s="6"/>
      <c r="M96" s="28"/>
      <c r="N96" s="71"/>
      <c r="O96" s="71"/>
      <c r="P96" s="247"/>
      <c r="Q96" s="161"/>
      <c r="R96" s="162"/>
      <c r="S96" s="305"/>
      <c r="T96" s="161"/>
      <c r="U96" s="161"/>
      <c r="V96" s="214">
        <f t="shared" si="6"/>
        <v>0</v>
      </c>
      <c r="W96" s="214">
        <f t="shared" si="7"/>
        <v>0</v>
      </c>
      <c r="X96" s="306">
        <f t="shared" si="8"/>
        <v>0</v>
      </c>
      <c r="Y96" s="171"/>
      <c r="Z96" s="8"/>
      <c r="AA96" s="8"/>
      <c r="AB96" s="204"/>
      <c r="AC96" s="204"/>
      <c r="AD96" s="204"/>
      <c r="AE96" s="10"/>
      <c r="AF96" s="10"/>
      <c r="AG96" s="10"/>
      <c r="AH96" s="10"/>
      <c r="AI96" s="10"/>
      <c r="AJ96" s="10"/>
      <c r="AK96" s="219"/>
      <c r="AL96" s="219"/>
      <c r="AM96" s="219"/>
      <c r="AN96" s="219"/>
      <c r="AO96" s="219"/>
      <c r="AP96" s="219"/>
    </row>
    <row r="97" spans="1:42" hidden="1">
      <c r="A97" s="360"/>
      <c r="B97" s="89" t="s">
        <v>104</v>
      </c>
      <c r="C97" s="90">
        <f>(C94-$Q$2)/30</f>
        <v>14.5</v>
      </c>
      <c r="D97" s="127"/>
      <c r="E97" s="25"/>
      <c r="F97" s="25"/>
      <c r="G97" s="174"/>
      <c r="H97" s="266"/>
      <c r="I97" s="25"/>
      <c r="J97" s="71"/>
      <c r="K97" s="71"/>
      <c r="L97" s="6"/>
      <c r="M97" s="28"/>
      <c r="N97" s="71"/>
      <c r="O97" s="71"/>
      <c r="P97" s="247"/>
      <c r="Q97" s="161"/>
      <c r="R97" s="162"/>
      <c r="S97" s="305"/>
      <c r="T97" s="161"/>
      <c r="U97" s="161"/>
      <c r="V97" s="214">
        <f t="shared" si="6"/>
        <v>0</v>
      </c>
      <c r="W97" s="214">
        <f t="shared" si="7"/>
        <v>0</v>
      </c>
      <c r="X97" s="306">
        <f t="shared" si="8"/>
        <v>0</v>
      </c>
      <c r="Y97" s="171"/>
      <c r="Z97" s="8"/>
      <c r="AA97" s="8"/>
      <c r="AB97" s="204"/>
      <c r="AC97" s="204"/>
      <c r="AD97" s="204"/>
      <c r="AE97" s="10"/>
      <c r="AF97" s="10"/>
      <c r="AG97" s="10"/>
      <c r="AH97" s="10"/>
      <c r="AI97" s="10"/>
      <c r="AJ97" s="10"/>
      <c r="AK97" s="219"/>
      <c r="AL97" s="219"/>
      <c r="AM97" s="219"/>
      <c r="AN97" s="219"/>
      <c r="AO97" s="219"/>
      <c r="AP97" s="219"/>
    </row>
    <row r="98" spans="1:42" hidden="1">
      <c r="A98" s="358">
        <v>8</v>
      </c>
      <c r="B98" s="373" t="s">
        <v>2039</v>
      </c>
      <c r="C98" s="374"/>
      <c r="D98" s="129"/>
      <c r="E98" s="91"/>
      <c r="F98" s="91"/>
      <c r="G98" s="176"/>
      <c r="H98" s="265"/>
      <c r="I98" s="91"/>
      <c r="J98" s="71"/>
      <c r="K98" s="71"/>
      <c r="L98" s="6"/>
      <c r="M98" s="28"/>
      <c r="N98" s="71"/>
      <c r="O98" s="71"/>
      <c r="P98" s="247"/>
      <c r="Q98" s="161"/>
      <c r="R98" s="162"/>
      <c r="S98" s="305"/>
      <c r="T98" s="161"/>
      <c r="U98" s="161"/>
      <c r="V98" s="214">
        <f t="shared" si="6"/>
        <v>0</v>
      </c>
      <c r="W98" s="214">
        <f t="shared" si="7"/>
        <v>0</v>
      </c>
      <c r="X98" s="306">
        <f t="shared" si="8"/>
        <v>0</v>
      </c>
      <c r="Y98" s="171"/>
      <c r="Z98" s="8"/>
      <c r="AA98" s="8"/>
      <c r="AB98" s="204"/>
      <c r="AC98" s="204"/>
      <c r="AD98" s="204"/>
      <c r="AE98" s="10"/>
      <c r="AF98" s="10"/>
      <c r="AG98" s="10"/>
      <c r="AH98" s="10"/>
      <c r="AI98" s="10"/>
      <c r="AJ98" s="10"/>
      <c r="AK98" s="219"/>
      <c r="AL98" s="219"/>
      <c r="AM98" s="219"/>
      <c r="AN98" s="219"/>
      <c r="AO98" s="219"/>
      <c r="AP98" s="219"/>
    </row>
    <row r="99" spans="1:42" hidden="1">
      <c r="A99" s="359"/>
      <c r="B99" s="407" t="s">
        <v>129</v>
      </c>
      <c r="C99" s="408"/>
      <c r="D99" s="133"/>
      <c r="E99" s="25" t="s">
        <v>2068</v>
      </c>
      <c r="F99" s="25" t="s">
        <v>115</v>
      </c>
      <c r="G99" s="174">
        <v>9422166879</v>
      </c>
      <c r="H99" s="266"/>
      <c r="I99" s="25"/>
      <c r="J99" s="71">
        <f>78*2</f>
        <v>156</v>
      </c>
      <c r="K99" s="71"/>
      <c r="L99" s="6"/>
      <c r="M99" s="28"/>
      <c r="N99" s="71"/>
      <c r="O99" s="71"/>
      <c r="P99" s="247"/>
      <c r="Q99" s="161"/>
      <c r="R99" s="162"/>
      <c r="S99" s="305"/>
      <c r="T99" s="161"/>
      <c r="U99" s="161"/>
      <c r="V99" s="214">
        <f t="shared" si="6"/>
        <v>156</v>
      </c>
      <c r="W99" s="214">
        <f t="shared" si="7"/>
        <v>0</v>
      </c>
      <c r="X99" s="306">
        <f t="shared" si="8"/>
        <v>0</v>
      </c>
      <c r="Y99" s="171"/>
      <c r="Z99" s="8"/>
      <c r="AA99" s="8"/>
      <c r="AB99" s="204"/>
      <c r="AC99" s="204"/>
      <c r="AD99" s="204"/>
      <c r="AE99" s="10"/>
      <c r="AF99" s="10"/>
      <c r="AG99" s="10"/>
      <c r="AH99" s="10"/>
      <c r="AI99" s="10"/>
      <c r="AJ99" s="10"/>
      <c r="AK99" s="219"/>
      <c r="AL99" s="219"/>
      <c r="AM99" s="219"/>
      <c r="AN99" s="219"/>
      <c r="AO99" s="219"/>
      <c r="AP99" s="219"/>
    </row>
    <row r="100" spans="1:42" hidden="1">
      <c r="A100" s="359"/>
      <c r="B100" s="409"/>
      <c r="C100" s="410"/>
      <c r="D100" s="134"/>
      <c r="E100" s="25" t="s">
        <v>2069</v>
      </c>
      <c r="F100" s="25"/>
      <c r="G100" s="174"/>
      <c r="H100" s="266"/>
      <c r="I100" s="25"/>
      <c r="J100" s="71">
        <v>1427</v>
      </c>
      <c r="K100" s="71"/>
      <c r="L100" s="6">
        <v>644</v>
      </c>
      <c r="M100" s="28"/>
      <c r="N100" s="71"/>
      <c r="O100" s="71"/>
      <c r="P100" s="247"/>
      <c r="Q100" s="161"/>
      <c r="R100" s="162"/>
      <c r="S100" s="305"/>
      <c r="T100" s="161"/>
      <c r="U100" s="161"/>
      <c r="V100" s="214">
        <f t="shared" si="6"/>
        <v>1427</v>
      </c>
      <c r="W100" s="214">
        <f t="shared" si="7"/>
        <v>644</v>
      </c>
      <c r="X100" s="306">
        <f t="shared" si="8"/>
        <v>644</v>
      </c>
      <c r="Y100" s="171"/>
      <c r="Z100" s="8"/>
      <c r="AA100" s="8"/>
      <c r="AB100" s="204"/>
      <c r="AC100" s="204"/>
      <c r="AD100" s="204"/>
      <c r="AE100" s="10"/>
      <c r="AF100" s="10"/>
      <c r="AG100" s="10"/>
      <c r="AH100" s="10"/>
      <c r="AI100" s="10"/>
      <c r="AJ100" s="10"/>
      <c r="AK100" s="219"/>
      <c r="AL100" s="219"/>
      <c r="AM100" s="219"/>
      <c r="AN100" s="219"/>
      <c r="AO100" s="219"/>
      <c r="AP100" s="219"/>
    </row>
    <row r="101" spans="1:42" hidden="1">
      <c r="A101" s="359"/>
      <c r="B101" s="83" t="s">
        <v>96</v>
      </c>
      <c r="C101" s="84">
        <v>51</v>
      </c>
      <c r="D101" s="124"/>
      <c r="E101" s="25" t="s">
        <v>2070</v>
      </c>
      <c r="F101" s="25" t="s">
        <v>116</v>
      </c>
      <c r="G101" s="174">
        <v>9632558977</v>
      </c>
      <c r="H101" s="266"/>
      <c r="I101" s="25"/>
      <c r="J101" s="71"/>
      <c r="K101" s="71"/>
      <c r="L101" s="6"/>
      <c r="M101" s="28"/>
      <c r="N101" s="71"/>
      <c r="O101" s="71"/>
      <c r="P101" s="247"/>
      <c r="Q101" s="161"/>
      <c r="R101" s="162"/>
      <c r="S101" s="305"/>
      <c r="T101" s="161"/>
      <c r="U101" s="161"/>
      <c r="V101" s="214">
        <f t="shared" si="6"/>
        <v>0</v>
      </c>
      <c r="W101" s="214">
        <f t="shared" si="7"/>
        <v>0</v>
      </c>
      <c r="X101" s="306">
        <f t="shared" si="8"/>
        <v>0</v>
      </c>
      <c r="Y101" s="171"/>
      <c r="Z101" s="8"/>
      <c r="AA101" s="8"/>
      <c r="AB101" s="204"/>
      <c r="AC101" s="204"/>
      <c r="AD101" s="204"/>
      <c r="AE101" s="10"/>
      <c r="AF101" s="10"/>
      <c r="AG101" s="10"/>
      <c r="AH101" s="10"/>
      <c r="AI101" s="10"/>
      <c r="AJ101" s="10"/>
      <c r="AK101" s="219"/>
      <c r="AL101" s="219"/>
      <c r="AM101" s="219"/>
      <c r="AN101" s="219"/>
      <c r="AO101" s="219"/>
      <c r="AP101" s="219"/>
    </row>
    <row r="102" spans="1:42" hidden="1">
      <c r="A102" s="359"/>
      <c r="B102" s="83" t="s">
        <v>97</v>
      </c>
      <c r="C102" s="86"/>
      <c r="D102" s="125"/>
      <c r="E102" s="25" t="s">
        <v>2071</v>
      </c>
      <c r="F102" s="25"/>
      <c r="G102" s="174"/>
      <c r="H102" s="266"/>
      <c r="I102" s="25"/>
      <c r="J102" s="71"/>
      <c r="K102" s="71"/>
      <c r="L102" s="6"/>
      <c r="M102" s="28"/>
      <c r="N102" s="71"/>
      <c r="O102" s="71"/>
      <c r="P102" s="247"/>
      <c r="Q102" s="161"/>
      <c r="R102" s="162"/>
      <c r="S102" s="305"/>
      <c r="T102" s="161"/>
      <c r="U102" s="161"/>
      <c r="V102" s="214">
        <f t="shared" si="6"/>
        <v>0</v>
      </c>
      <c r="W102" s="214">
        <f t="shared" si="7"/>
        <v>0</v>
      </c>
      <c r="X102" s="306">
        <f t="shared" si="8"/>
        <v>0</v>
      </c>
      <c r="Y102" s="171"/>
      <c r="Z102" s="8"/>
      <c r="AA102" s="8"/>
      <c r="AB102" s="204"/>
      <c r="AC102" s="204"/>
      <c r="AD102" s="204"/>
      <c r="AE102" s="10"/>
      <c r="AF102" s="10"/>
      <c r="AG102" s="10"/>
      <c r="AH102" s="10"/>
      <c r="AI102" s="10"/>
      <c r="AJ102" s="10"/>
      <c r="AK102" s="219"/>
      <c r="AL102" s="219"/>
      <c r="AM102" s="219"/>
      <c r="AN102" s="219"/>
      <c r="AO102" s="219"/>
      <c r="AP102" s="219"/>
    </row>
    <row r="103" spans="1:42" hidden="1">
      <c r="A103" s="359"/>
      <c r="B103" s="83" t="s">
        <v>186</v>
      </c>
      <c r="C103" s="86"/>
      <c r="D103" s="125"/>
      <c r="E103" s="25" t="s">
        <v>86</v>
      </c>
      <c r="F103" s="25"/>
      <c r="G103" s="174"/>
      <c r="H103" s="266"/>
      <c r="I103" s="25"/>
      <c r="J103" s="71">
        <v>85</v>
      </c>
      <c r="K103" s="71">
        <v>127</v>
      </c>
      <c r="L103" s="6"/>
      <c r="M103" s="28"/>
      <c r="N103" s="71"/>
      <c r="O103" s="71"/>
      <c r="P103" s="247"/>
      <c r="Q103" s="161"/>
      <c r="R103" s="162"/>
      <c r="S103" s="305"/>
      <c r="T103" s="161"/>
      <c r="U103" s="161"/>
      <c r="V103" s="249">
        <f t="shared" si="6"/>
        <v>212</v>
      </c>
      <c r="W103" s="214">
        <f t="shared" si="7"/>
        <v>0</v>
      </c>
      <c r="X103" s="306">
        <f t="shared" si="8"/>
        <v>0</v>
      </c>
      <c r="Y103" s="171"/>
      <c r="Z103" s="8"/>
      <c r="AA103" s="8"/>
      <c r="AB103" s="204"/>
      <c r="AC103" s="204"/>
      <c r="AD103" s="204"/>
      <c r="AE103" s="10"/>
      <c r="AF103" s="10"/>
      <c r="AG103" s="10"/>
      <c r="AH103" s="10"/>
      <c r="AI103" s="10"/>
      <c r="AJ103" s="10"/>
      <c r="AK103" s="219"/>
      <c r="AL103" s="219"/>
      <c r="AM103" s="219"/>
      <c r="AN103" s="219"/>
      <c r="AO103" s="219"/>
      <c r="AP103" s="219"/>
    </row>
    <row r="104" spans="1:42" hidden="1">
      <c r="A104" s="359"/>
      <c r="B104" s="83" t="s">
        <v>187</v>
      </c>
      <c r="C104" s="86"/>
      <c r="D104" s="125"/>
      <c r="E104" s="93" t="s">
        <v>2072</v>
      </c>
      <c r="F104" s="25"/>
      <c r="G104" s="174"/>
      <c r="H104" s="266"/>
      <c r="I104" s="25"/>
      <c r="J104" s="71">
        <f>45+250</f>
        <v>295</v>
      </c>
      <c r="K104" s="71"/>
      <c r="L104" s="6"/>
      <c r="M104" s="28"/>
      <c r="N104" s="71"/>
      <c r="O104" s="71"/>
      <c r="P104" s="247"/>
      <c r="Q104" s="161"/>
      <c r="R104" s="162"/>
      <c r="S104" s="305"/>
      <c r="T104" s="161"/>
      <c r="U104" s="161"/>
      <c r="V104" s="214">
        <f t="shared" si="6"/>
        <v>295</v>
      </c>
      <c r="W104" s="214">
        <f t="shared" si="7"/>
        <v>0</v>
      </c>
      <c r="X104" s="306">
        <f t="shared" si="8"/>
        <v>0</v>
      </c>
      <c r="Y104" s="171"/>
      <c r="Z104" s="8"/>
      <c r="AA104" s="8"/>
      <c r="AB104" s="204"/>
      <c r="AC104" s="204"/>
      <c r="AD104" s="204"/>
      <c r="AE104" s="10"/>
      <c r="AF104" s="10"/>
      <c r="AG104" s="10"/>
      <c r="AH104" s="10"/>
      <c r="AI104" s="10"/>
      <c r="AJ104" s="10"/>
      <c r="AK104" s="219"/>
      <c r="AL104" s="219"/>
      <c r="AM104" s="219"/>
      <c r="AN104" s="219"/>
      <c r="AO104" s="219"/>
      <c r="AP104" s="219"/>
    </row>
    <row r="105" spans="1:42" hidden="1">
      <c r="A105" s="359"/>
      <c r="B105" s="83" t="s">
        <v>98</v>
      </c>
      <c r="C105" s="88">
        <v>43652</v>
      </c>
      <c r="D105" s="126"/>
      <c r="E105" s="25" t="s">
        <v>2073</v>
      </c>
      <c r="F105" s="25"/>
      <c r="G105" s="174"/>
      <c r="H105" s="266"/>
      <c r="I105" s="25"/>
      <c r="J105" s="71"/>
      <c r="K105" s="71"/>
      <c r="L105" s="6"/>
      <c r="M105" s="28"/>
      <c r="N105" s="71"/>
      <c r="O105" s="71"/>
      <c r="P105" s="247"/>
      <c r="Q105" s="161"/>
      <c r="R105" s="162"/>
      <c r="S105" s="305"/>
      <c r="T105" s="161"/>
      <c r="U105" s="161"/>
      <c r="V105" s="214">
        <f t="shared" si="6"/>
        <v>0</v>
      </c>
      <c r="W105" s="214">
        <f t="shared" si="7"/>
        <v>0</v>
      </c>
      <c r="X105" s="306">
        <f t="shared" si="8"/>
        <v>0</v>
      </c>
      <c r="Y105" s="171"/>
      <c r="Z105" s="8"/>
      <c r="AA105" s="8"/>
      <c r="AB105" s="204"/>
      <c r="AC105" s="204"/>
      <c r="AD105" s="204"/>
      <c r="AE105" s="10"/>
      <c r="AF105" s="10"/>
      <c r="AG105" s="10"/>
      <c r="AH105" s="10"/>
      <c r="AI105" s="10"/>
      <c r="AJ105" s="10"/>
      <c r="AK105" s="219"/>
      <c r="AL105" s="219"/>
      <c r="AM105" s="219"/>
      <c r="AN105" s="219"/>
      <c r="AO105" s="219"/>
      <c r="AP105" s="219"/>
    </row>
    <row r="106" spans="1:42" hidden="1">
      <c r="A106" s="359"/>
      <c r="B106" s="83" t="s">
        <v>99</v>
      </c>
      <c r="C106" s="84">
        <v>24</v>
      </c>
      <c r="D106" s="124"/>
      <c r="E106" s="91" t="s">
        <v>2112</v>
      </c>
      <c r="F106" s="25"/>
      <c r="G106" s="174"/>
      <c r="H106" s="266"/>
      <c r="I106" s="25"/>
      <c r="J106" s="71"/>
      <c r="K106" s="71"/>
      <c r="L106" s="6"/>
      <c r="M106" s="28"/>
      <c r="N106" s="71"/>
      <c r="O106" s="71"/>
      <c r="P106" s="247"/>
      <c r="Q106" s="161"/>
      <c r="R106" s="162"/>
      <c r="S106" s="305"/>
      <c r="T106" s="161"/>
      <c r="U106" s="161"/>
      <c r="V106" s="214">
        <f t="shared" si="6"/>
        <v>0</v>
      </c>
      <c r="W106" s="214">
        <f t="shared" si="7"/>
        <v>0</v>
      </c>
      <c r="X106" s="306">
        <f t="shared" si="8"/>
        <v>0</v>
      </c>
      <c r="Y106" s="171"/>
      <c r="Z106" s="8"/>
      <c r="AA106" s="8"/>
      <c r="AB106" s="204"/>
      <c r="AC106" s="204"/>
      <c r="AD106" s="204"/>
      <c r="AE106" s="10"/>
      <c r="AF106" s="10"/>
      <c r="AG106" s="10"/>
      <c r="AH106" s="10"/>
      <c r="AI106" s="10"/>
      <c r="AJ106" s="10"/>
      <c r="AK106" s="219"/>
      <c r="AL106" s="219"/>
      <c r="AM106" s="219"/>
      <c r="AN106" s="219"/>
      <c r="AO106" s="219"/>
      <c r="AP106" s="219"/>
    </row>
    <row r="107" spans="1:42" hidden="1">
      <c r="A107" s="359"/>
      <c r="B107" s="89" t="s">
        <v>100</v>
      </c>
      <c r="C107" s="88">
        <v>43782</v>
      </c>
      <c r="D107" s="126"/>
      <c r="E107" s="25"/>
      <c r="F107" s="25"/>
      <c r="G107" s="174"/>
      <c r="H107" s="266"/>
      <c r="I107" s="25"/>
      <c r="J107" s="71"/>
      <c r="K107" s="71"/>
      <c r="L107" s="6"/>
      <c r="M107" s="28"/>
      <c r="N107" s="71"/>
      <c r="O107" s="71"/>
      <c r="P107" s="247"/>
      <c r="Q107" s="161"/>
      <c r="R107" s="162"/>
      <c r="S107" s="305"/>
      <c r="T107" s="161"/>
      <c r="U107" s="161"/>
      <c r="V107" s="214">
        <f t="shared" si="6"/>
        <v>0</v>
      </c>
      <c r="W107" s="214">
        <f t="shared" si="7"/>
        <v>0</v>
      </c>
      <c r="X107" s="306">
        <f t="shared" si="8"/>
        <v>0</v>
      </c>
      <c r="Y107" s="171"/>
      <c r="Z107" s="8"/>
      <c r="AA107" s="8"/>
      <c r="AB107" s="204"/>
      <c r="AC107" s="204"/>
      <c r="AD107" s="204"/>
      <c r="AE107" s="10"/>
      <c r="AF107" s="10"/>
      <c r="AG107" s="10"/>
      <c r="AH107" s="10"/>
      <c r="AI107" s="10"/>
      <c r="AJ107" s="10"/>
      <c r="AK107" s="219"/>
      <c r="AL107" s="219"/>
      <c r="AM107" s="219"/>
      <c r="AN107" s="219"/>
      <c r="AO107" s="219"/>
      <c r="AP107" s="219"/>
    </row>
    <row r="108" spans="1:42" hidden="1">
      <c r="A108" s="359"/>
      <c r="B108" s="89" t="s">
        <v>101</v>
      </c>
      <c r="C108" s="88">
        <f>C107+C106*30</f>
        <v>44502</v>
      </c>
      <c r="D108" s="126"/>
      <c r="E108" s="25"/>
      <c r="F108" s="25"/>
      <c r="G108" s="174"/>
      <c r="H108" s="266"/>
      <c r="I108" s="25"/>
      <c r="J108" s="71"/>
      <c r="K108" s="71"/>
      <c r="L108" s="6"/>
      <c r="M108" s="28"/>
      <c r="N108" s="71"/>
      <c r="O108" s="71"/>
      <c r="P108" s="247"/>
      <c r="Q108" s="161"/>
      <c r="R108" s="162"/>
      <c r="S108" s="305"/>
      <c r="T108" s="161"/>
      <c r="U108" s="161"/>
      <c r="V108" s="214">
        <f t="shared" si="6"/>
        <v>0</v>
      </c>
      <c r="W108" s="214">
        <f t="shared" si="7"/>
        <v>0</v>
      </c>
      <c r="X108" s="306">
        <f t="shared" si="8"/>
        <v>0</v>
      </c>
      <c r="Y108" s="171"/>
      <c r="Z108" s="8"/>
      <c r="AA108" s="8"/>
      <c r="AB108" s="204"/>
      <c r="AC108" s="204"/>
      <c r="AD108" s="204"/>
      <c r="AE108" s="10"/>
      <c r="AF108" s="10"/>
      <c r="AG108" s="10"/>
      <c r="AH108" s="10"/>
      <c r="AI108" s="10"/>
      <c r="AJ108" s="10"/>
      <c r="AK108" s="219"/>
      <c r="AL108" s="219"/>
      <c r="AM108" s="219"/>
      <c r="AN108" s="219"/>
      <c r="AO108" s="219"/>
      <c r="AP108" s="219"/>
    </row>
    <row r="109" spans="1:42" hidden="1">
      <c r="A109" s="359"/>
      <c r="B109" s="89" t="s">
        <v>102</v>
      </c>
      <c r="C109" s="84"/>
      <c r="D109" s="124"/>
      <c r="E109" s="25"/>
      <c r="F109" s="25"/>
      <c r="G109" s="174"/>
      <c r="H109" s="266"/>
      <c r="I109" s="25"/>
      <c r="J109" s="71"/>
      <c r="K109" s="71"/>
      <c r="L109" s="6"/>
      <c r="M109" s="28"/>
      <c r="N109" s="71"/>
      <c r="O109" s="71"/>
      <c r="P109" s="247"/>
      <c r="Q109" s="161"/>
      <c r="R109" s="162"/>
      <c r="S109" s="305"/>
      <c r="T109" s="161"/>
      <c r="U109" s="161"/>
      <c r="V109" s="214">
        <f t="shared" si="6"/>
        <v>0</v>
      </c>
      <c r="W109" s="214">
        <f t="shared" si="7"/>
        <v>0</v>
      </c>
      <c r="X109" s="306">
        <f t="shared" si="8"/>
        <v>0</v>
      </c>
      <c r="Y109" s="171"/>
      <c r="Z109" s="8"/>
      <c r="AA109" s="8"/>
      <c r="AB109" s="204"/>
      <c r="AC109" s="204"/>
      <c r="AD109" s="204"/>
      <c r="AE109" s="10"/>
      <c r="AF109" s="10"/>
      <c r="AG109" s="10"/>
      <c r="AH109" s="10"/>
      <c r="AI109" s="10"/>
      <c r="AJ109" s="10"/>
      <c r="AK109" s="219"/>
      <c r="AL109" s="219"/>
      <c r="AM109" s="219"/>
      <c r="AN109" s="219"/>
      <c r="AO109" s="219"/>
      <c r="AP109" s="219"/>
    </row>
    <row r="110" spans="1:42" hidden="1">
      <c r="A110" s="359"/>
      <c r="B110" s="89" t="s">
        <v>103</v>
      </c>
      <c r="C110" s="84"/>
      <c r="D110" s="124"/>
      <c r="E110" s="25"/>
      <c r="F110" s="25"/>
      <c r="G110" s="174"/>
      <c r="H110" s="266"/>
      <c r="I110" s="25"/>
      <c r="J110" s="71"/>
      <c r="K110" s="71"/>
      <c r="L110" s="6"/>
      <c r="M110" s="28"/>
      <c r="N110" s="71"/>
      <c r="O110" s="71"/>
      <c r="P110" s="247"/>
      <c r="Q110" s="161"/>
      <c r="R110" s="162"/>
      <c r="S110" s="305"/>
      <c r="T110" s="161"/>
      <c r="U110" s="161"/>
      <c r="V110" s="214">
        <f t="shared" si="6"/>
        <v>0</v>
      </c>
      <c r="W110" s="214">
        <f t="shared" si="7"/>
        <v>0</v>
      </c>
      <c r="X110" s="306">
        <f t="shared" si="8"/>
        <v>0</v>
      </c>
      <c r="Y110" s="171"/>
      <c r="Z110" s="8"/>
      <c r="AA110" s="8"/>
      <c r="AB110" s="204"/>
      <c r="AC110" s="204"/>
      <c r="AD110" s="204"/>
      <c r="AE110" s="10"/>
      <c r="AF110" s="10"/>
      <c r="AG110" s="10"/>
      <c r="AH110" s="10"/>
      <c r="AI110" s="10"/>
      <c r="AJ110" s="10"/>
      <c r="AK110" s="219"/>
      <c r="AL110" s="219"/>
      <c r="AM110" s="219"/>
      <c r="AN110" s="219"/>
      <c r="AO110" s="219"/>
      <c r="AP110" s="219"/>
    </row>
    <row r="111" spans="1:42" hidden="1">
      <c r="A111" s="360"/>
      <c r="B111" s="89" t="s">
        <v>104</v>
      </c>
      <c r="C111" s="90">
        <f>(C108-$Q$2)/30</f>
        <v>19.366666666666667</v>
      </c>
      <c r="D111" s="127"/>
      <c r="E111" s="25"/>
      <c r="F111" s="25"/>
      <c r="G111" s="174"/>
      <c r="H111" s="266"/>
      <c r="I111" s="25"/>
      <c r="J111" s="71"/>
      <c r="K111" s="71"/>
      <c r="L111" s="6"/>
      <c r="M111" s="28"/>
      <c r="N111" s="71"/>
      <c r="O111" s="71"/>
      <c r="P111" s="247"/>
      <c r="Q111" s="161"/>
      <c r="R111" s="162"/>
      <c r="S111" s="305"/>
      <c r="T111" s="161"/>
      <c r="U111" s="161"/>
      <c r="V111" s="214">
        <f t="shared" si="6"/>
        <v>0</v>
      </c>
      <c r="W111" s="214">
        <f t="shared" si="7"/>
        <v>0</v>
      </c>
      <c r="X111" s="306">
        <f t="shared" si="8"/>
        <v>0</v>
      </c>
      <c r="Y111" s="171"/>
      <c r="Z111" s="8"/>
      <c r="AA111" s="8"/>
      <c r="AB111" s="204"/>
      <c r="AC111" s="204"/>
      <c r="AD111" s="204"/>
      <c r="AE111" s="10"/>
      <c r="AF111" s="10"/>
      <c r="AG111" s="10"/>
      <c r="AH111" s="10"/>
      <c r="AI111" s="10"/>
      <c r="AJ111" s="10"/>
      <c r="AK111" s="219"/>
      <c r="AL111" s="219"/>
      <c r="AM111" s="219"/>
      <c r="AN111" s="219"/>
      <c r="AO111" s="219"/>
      <c r="AP111" s="219"/>
    </row>
    <row r="112" spans="1:42" hidden="1">
      <c r="A112" s="358">
        <v>9</v>
      </c>
      <c r="B112" s="373" t="s">
        <v>2038</v>
      </c>
      <c r="C112" s="374"/>
      <c r="D112" s="129"/>
      <c r="E112" s="91"/>
      <c r="F112" s="91"/>
      <c r="G112" s="176"/>
      <c r="H112" s="265"/>
      <c r="I112" s="91"/>
      <c r="J112" s="71"/>
      <c r="K112" s="71"/>
      <c r="L112" s="6"/>
      <c r="M112" s="28"/>
      <c r="N112" s="71"/>
      <c r="O112" s="71"/>
      <c r="P112" s="247"/>
      <c r="Q112" s="161"/>
      <c r="R112" s="162"/>
      <c r="S112" s="305"/>
      <c r="T112" s="161"/>
      <c r="U112" s="161"/>
      <c r="V112" s="214">
        <f t="shared" si="6"/>
        <v>0</v>
      </c>
      <c r="W112" s="214">
        <f t="shared" si="7"/>
        <v>0</v>
      </c>
      <c r="X112" s="306">
        <f t="shared" si="8"/>
        <v>0</v>
      </c>
      <c r="Y112" s="171"/>
      <c r="Z112" s="8"/>
      <c r="AA112" s="8"/>
      <c r="AB112" s="204"/>
      <c r="AC112" s="204"/>
      <c r="AD112" s="204"/>
      <c r="AE112" s="10"/>
      <c r="AF112" s="10"/>
      <c r="AG112" s="10"/>
      <c r="AH112" s="10"/>
      <c r="AI112" s="10"/>
      <c r="AJ112" s="10"/>
      <c r="AK112" s="219"/>
      <c r="AL112" s="219"/>
      <c r="AM112" s="219"/>
      <c r="AN112" s="219"/>
      <c r="AO112" s="219"/>
      <c r="AP112" s="219"/>
    </row>
    <row r="113" spans="1:42" hidden="1">
      <c r="A113" s="359"/>
      <c r="B113" s="394" t="s">
        <v>130</v>
      </c>
      <c r="C113" s="395"/>
      <c r="D113" s="97"/>
      <c r="E113" s="25" t="s">
        <v>135</v>
      </c>
      <c r="F113" s="25" t="s">
        <v>115</v>
      </c>
      <c r="G113" s="174">
        <v>9422166879</v>
      </c>
      <c r="H113" s="266"/>
      <c r="I113" s="25"/>
      <c r="J113" s="71">
        <v>375</v>
      </c>
      <c r="K113" s="71"/>
      <c r="L113" s="6"/>
      <c r="M113" s="28"/>
      <c r="N113" s="71"/>
      <c r="O113" s="71"/>
      <c r="P113" s="247"/>
      <c r="Q113" s="161"/>
      <c r="R113" s="162"/>
      <c r="S113" s="305"/>
      <c r="T113" s="161"/>
      <c r="U113" s="161"/>
      <c r="V113" s="214">
        <f t="shared" si="6"/>
        <v>375</v>
      </c>
      <c r="W113" s="214">
        <f t="shared" si="7"/>
        <v>0</v>
      </c>
      <c r="X113" s="306">
        <f t="shared" si="8"/>
        <v>0</v>
      </c>
      <c r="Y113" s="171"/>
      <c r="Z113" s="8"/>
      <c r="AA113" s="8"/>
      <c r="AB113" s="204"/>
      <c r="AC113" s="204"/>
      <c r="AD113" s="204"/>
      <c r="AE113" s="10"/>
      <c r="AF113" s="10"/>
      <c r="AG113" s="10"/>
      <c r="AH113" s="10"/>
      <c r="AI113" s="10"/>
      <c r="AJ113" s="10"/>
      <c r="AK113" s="219"/>
      <c r="AL113" s="219"/>
      <c r="AM113" s="219"/>
      <c r="AN113" s="219"/>
      <c r="AO113" s="219"/>
      <c r="AP113" s="219"/>
    </row>
    <row r="114" spans="1:42" hidden="1">
      <c r="A114" s="359"/>
      <c r="B114" s="396"/>
      <c r="C114" s="397"/>
      <c r="D114" s="98"/>
      <c r="E114" s="25" t="s">
        <v>10</v>
      </c>
      <c r="F114" s="25"/>
      <c r="G114" s="174"/>
      <c r="H114" s="266"/>
      <c r="I114" s="25"/>
      <c r="J114" s="71">
        <v>340</v>
      </c>
      <c r="K114" s="71"/>
      <c r="L114" s="6"/>
      <c r="M114" s="28"/>
      <c r="N114" s="71"/>
      <c r="O114" s="71"/>
      <c r="P114" s="247"/>
      <c r="Q114" s="161"/>
      <c r="R114" s="162"/>
      <c r="S114" s="305"/>
      <c r="T114" s="161"/>
      <c r="U114" s="161"/>
      <c r="V114" s="214">
        <f t="shared" si="6"/>
        <v>340</v>
      </c>
      <c r="W114" s="214">
        <f t="shared" si="7"/>
        <v>0</v>
      </c>
      <c r="X114" s="306">
        <f t="shared" si="8"/>
        <v>0</v>
      </c>
      <c r="Y114" s="171"/>
      <c r="Z114" s="8"/>
      <c r="AA114" s="8"/>
      <c r="AB114" s="204"/>
      <c r="AC114" s="204"/>
      <c r="AD114" s="204"/>
      <c r="AE114" s="10"/>
      <c r="AF114" s="10"/>
      <c r="AG114" s="10"/>
      <c r="AH114" s="10"/>
      <c r="AI114" s="10"/>
      <c r="AJ114" s="10"/>
      <c r="AK114" s="219"/>
      <c r="AL114" s="219"/>
      <c r="AM114" s="219"/>
      <c r="AN114" s="219"/>
      <c r="AO114" s="219"/>
      <c r="AP114" s="219"/>
    </row>
    <row r="115" spans="1:42" hidden="1">
      <c r="A115" s="359"/>
      <c r="B115" s="83" t="s">
        <v>96</v>
      </c>
      <c r="C115" s="84">
        <v>65.400000000000006</v>
      </c>
      <c r="D115" s="124"/>
      <c r="E115" s="25" t="s">
        <v>11</v>
      </c>
      <c r="F115" s="25" t="s">
        <v>116</v>
      </c>
      <c r="G115" s="174">
        <v>9632558977</v>
      </c>
      <c r="H115" s="266"/>
      <c r="I115" s="25"/>
      <c r="J115" s="71"/>
      <c r="K115" s="71"/>
      <c r="L115" s="6"/>
      <c r="M115" s="28"/>
      <c r="N115" s="71"/>
      <c r="O115" s="71"/>
      <c r="P115" s="247"/>
      <c r="Q115" s="161"/>
      <c r="R115" s="162"/>
      <c r="S115" s="305"/>
      <c r="T115" s="161"/>
      <c r="U115" s="161"/>
      <c r="V115" s="214">
        <f t="shared" si="6"/>
        <v>0</v>
      </c>
      <c r="W115" s="214">
        <f t="shared" si="7"/>
        <v>0</v>
      </c>
      <c r="X115" s="306">
        <f t="shared" si="8"/>
        <v>0</v>
      </c>
      <c r="Y115" s="171"/>
      <c r="Z115" s="8"/>
      <c r="AA115" s="8"/>
      <c r="AB115" s="204"/>
      <c r="AC115" s="204"/>
      <c r="AD115" s="204"/>
      <c r="AE115" s="10"/>
      <c r="AF115" s="10"/>
      <c r="AG115" s="10"/>
      <c r="AH115" s="10"/>
      <c r="AI115" s="10"/>
      <c r="AJ115" s="10"/>
      <c r="AK115" s="219"/>
      <c r="AL115" s="219"/>
      <c r="AM115" s="219"/>
      <c r="AN115" s="219"/>
      <c r="AO115" s="219"/>
      <c r="AP115" s="219"/>
    </row>
    <row r="116" spans="1:42" hidden="1">
      <c r="A116" s="359"/>
      <c r="B116" s="83" t="s">
        <v>97</v>
      </c>
      <c r="C116" s="86"/>
      <c r="D116" s="125"/>
      <c r="E116" s="25" t="s">
        <v>12</v>
      </c>
      <c r="F116" s="25"/>
      <c r="G116" s="174"/>
      <c r="H116" s="266"/>
      <c r="I116" s="25"/>
      <c r="J116" s="71"/>
      <c r="K116" s="71"/>
      <c r="L116" s="6"/>
      <c r="M116" s="28"/>
      <c r="N116" s="71"/>
      <c r="O116" s="71"/>
      <c r="P116" s="247"/>
      <c r="Q116" s="161"/>
      <c r="R116" s="162"/>
      <c r="S116" s="305"/>
      <c r="T116" s="161"/>
      <c r="U116" s="161"/>
      <c r="V116" s="214">
        <f t="shared" si="6"/>
        <v>0</v>
      </c>
      <c r="W116" s="214">
        <f t="shared" si="7"/>
        <v>0</v>
      </c>
      <c r="X116" s="306">
        <f t="shared" si="8"/>
        <v>0</v>
      </c>
      <c r="Y116" s="171"/>
      <c r="Z116" s="8"/>
      <c r="AA116" s="8"/>
      <c r="AB116" s="204"/>
      <c r="AC116" s="204"/>
      <c r="AD116" s="204"/>
      <c r="AE116" s="10"/>
      <c r="AF116" s="10"/>
      <c r="AG116" s="10"/>
      <c r="AH116" s="10"/>
      <c r="AI116" s="10"/>
      <c r="AJ116" s="10"/>
      <c r="AK116" s="219"/>
      <c r="AL116" s="219"/>
      <c r="AM116" s="219"/>
      <c r="AN116" s="219"/>
      <c r="AO116" s="219"/>
      <c r="AP116" s="219"/>
    </row>
    <row r="117" spans="1:42" hidden="1">
      <c r="A117" s="359"/>
      <c r="B117" s="83" t="s">
        <v>186</v>
      </c>
      <c r="C117" s="86"/>
      <c r="D117" s="125"/>
      <c r="E117" s="25" t="s">
        <v>2074</v>
      </c>
      <c r="F117" s="25"/>
      <c r="G117" s="174"/>
      <c r="H117" s="266"/>
      <c r="I117" s="25"/>
      <c r="J117" s="71"/>
      <c r="K117" s="71"/>
      <c r="L117" s="6"/>
      <c r="M117" s="28"/>
      <c r="N117" s="71"/>
      <c r="O117" s="71"/>
      <c r="P117" s="247"/>
      <c r="Q117" s="161"/>
      <c r="R117" s="162"/>
      <c r="S117" s="305"/>
      <c r="T117" s="161"/>
      <c r="U117" s="161"/>
      <c r="V117" s="214">
        <f t="shared" si="6"/>
        <v>0</v>
      </c>
      <c r="W117" s="214">
        <f t="shared" si="7"/>
        <v>0</v>
      </c>
      <c r="X117" s="306">
        <f t="shared" si="8"/>
        <v>0</v>
      </c>
      <c r="Y117" s="171"/>
      <c r="Z117" s="8"/>
      <c r="AA117" s="8"/>
      <c r="AB117" s="204"/>
      <c r="AC117" s="204"/>
      <c r="AD117" s="204"/>
      <c r="AE117" s="10"/>
      <c r="AF117" s="10"/>
      <c r="AG117" s="10"/>
      <c r="AH117" s="10"/>
      <c r="AI117" s="10"/>
      <c r="AJ117" s="10"/>
      <c r="AK117" s="219"/>
      <c r="AL117" s="219"/>
      <c r="AM117" s="219"/>
      <c r="AN117" s="219"/>
      <c r="AO117" s="219"/>
      <c r="AP117" s="219"/>
    </row>
    <row r="118" spans="1:42" hidden="1">
      <c r="A118" s="359"/>
      <c r="B118" s="83" t="s">
        <v>187</v>
      </c>
      <c r="C118" s="86"/>
      <c r="D118" s="125"/>
      <c r="E118" s="25" t="s">
        <v>2075</v>
      </c>
      <c r="F118" s="25"/>
      <c r="G118" s="174"/>
      <c r="H118" s="266"/>
      <c r="I118" s="25"/>
      <c r="J118" s="71"/>
      <c r="K118" s="71"/>
      <c r="L118" s="6"/>
      <c r="M118" s="28"/>
      <c r="N118" s="71"/>
      <c r="O118" s="71"/>
      <c r="P118" s="247"/>
      <c r="Q118" s="161"/>
      <c r="R118" s="162"/>
      <c r="S118" s="305"/>
      <c r="T118" s="161"/>
      <c r="U118" s="161"/>
      <c r="V118" s="214">
        <f t="shared" si="6"/>
        <v>0</v>
      </c>
      <c r="W118" s="214">
        <f t="shared" si="7"/>
        <v>0</v>
      </c>
      <c r="X118" s="306">
        <f t="shared" si="8"/>
        <v>0</v>
      </c>
      <c r="Y118" s="171"/>
      <c r="Z118" s="8"/>
      <c r="AA118" s="8"/>
      <c r="AB118" s="204"/>
      <c r="AC118" s="204"/>
      <c r="AD118" s="204"/>
      <c r="AE118" s="10"/>
      <c r="AF118" s="10"/>
      <c r="AG118" s="10"/>
      <c r="AH118" s="10"/>
      <c r="AI118" s="10"/>
      <c r="AJ118" s="10"/>
      <c r="AK118" s="219"/>
      <c r="AL118" s="219"/>
      <c r="AM118" s="219"/>
      <c r="AN118" s="219"/>
      <c r="AO118" s="219"/>
      <c r="AP118" s="219"/>
    </row>
    <row r="119" spans="1:42" hidden="1">
      <c r="A119" s="359"/>
      <c r="B119" s="83" t="s">
        <v>98</v>
      </c>
      <c r="C119" s="88">
        <v>43671</v>
      </c>
      <c r="D119" s="126"/>
      <c r="E119" s="25" t="s">
        <v>2076</v>
      </c>
      <c r="F119" s="25"/>
      <c r="G119" s="174"/>
      <c r="H119" s="266"/>
      <c r="I119" s="25"/>
      <c r="J119" s="71"/>
      <c r="K119" s="71"/>
      <c r="L119" s="6"/>
      <c r="M119" s="28"/>
      <c r="N119" s="71"/>
      <c r="O119" s="71"/>
      <c r="P119" s="247"/>
      <c r="Q119" s="161"/>
      <c r="R119" s="162"/>
      <c r="S119" s="305"/>
      <c r="T119" s="161"/>
      <c r="U119" s="161"/>
      <c r="V119" s="214">
        <f t="shared" si="6"/>
        <v>0</v>
      </c>
      <c r="W119" s="214">
        <f t="shared" si="7"/>
        <v>0</v>
      </c>
      <c r="X119" s="306">
        <f t="shared" si="8"/>
        <v>0</v>
      </c>
      <c r="Y119" s="171"/>
      <c r="Z119" s="8"/>
      <c r="AA119" s="8"/>
      <c r="AB119" s="204"/>
      <c r="AC119" s="204"/>
      <c r="AD119" s="204"/>
      <c r="AE119" s="10"/>
      <c r="AF119" s="10"/>
      <c r="AG119" s="10"/>
      <c r="AH119" s="10"/>
      <c r="AI119" s="10"/>
      <c r="AJ119" s="10"/>
      <c r="AK119" s="219"/>
      <c r="AL119" s="219"/>
      <c r="AM119" s="219"/>
      <c r="AN119" s="219"/>
      <c r="AO119" s="219"/>
      <c r="AP119" s="219"/>
    </row>
    <row r="120" spans="1:42" hidden="1">
      <c r="A120" s="359"/>
      <c r="B120" s="83" t="s">
        <v>99</v>
      </c>
      <c r="C120" s="84">
        <v>24</v>
      </c>
      <c r="D120" s="124"/>
      <c r="E120" s="25"/>
      <c r="F120" s="25"/>
      <c r="G120" s="174"/>
      <c r="H120" s="266"/>
      <c r="I120" s="25"/>
      <c r="J120" s="71"/>
      <c r="K120" s="71"/>
      <c r="L120" s="6"/>
      <c r="M120" s="28"/>
      <c r="N120" s="71"/>
      <c r="O120" s="71"/>
      <c r="P120" s="247"/>
      <c r="Q120" s="161"/>
      <c r="R120" s="162"/>
      <c r="S120" s="305"/>
      <c r="T120" s="161"/>
      <c r="U120" s="161"/>
      <c r="V120" s="214">
        <f t="shared" si="6"/>
        <v>0</v>
      </c>
      <c r="W120" s="214">
        <f t="shared" si="7"/>
        <v>0</v>
      </c>
      <c r="X120" s="306">
        <f t="shared" si="8"/>
        <v>0</v>
      </c>
      <c r="Y120" s="171"/>
      <c r="Z120" s="8"/>
      <c r="AA120" s="8"/>
      <c r="AB120" s="204"/>
      <c r="AC120" s="204"/>
      <c r="AD120" s="204"/>
      <c r="AE120" s="10"/>
      <c r="AF120" s="10"/>
      <c r="AG120" s="10"/>
      <c r="AH120" s="10"/>
      <c r="AI120" s="10"/>
      <c r="AJ120" s="10"/>
      <c r="AK120" s="219"/>
      <c r="AL120" s="219"/>
      <c r="AM120" s="219"/>
      <c r="AN120" s="219"/>
      <c r="AO120" s="219"/>
      <c r="AP120" s="219"/>
    </row>
    <row r="121" spans="1:42" hidden="1">
      <c r="A121" s="359"/>
      <c r="B121" s="89" t="s">
        <v>100</v>
      </c>
      <c r="C121" s="88">
        <v>43782</v>
      </c>
      <c r="D121" s="126"/>
      <c r="E121" s="25"/>
      <c r="F121" s="25"/>
      <c r="G121" s="174"/>
      <c r="H121" s="266"/>
      <c r="I121" s="25"/>
      <c r="J121" s="71"/>
      <c r="K121" s="71"/>
      <c r="L121" s="6"/>
      <c r="M121" s="28"/>
      <c r="N121" s="71"/>
      <c r="O121" s="71"/>
      <c r="P121" s="247"/>
      <c r="Q121" s="161"/>
      <c r="R121" s="162"/>
      <c r="S121" s="305"/>
      <c r="T121" s="161"/>
      <c r="U121" s="161"/>
      <c r="V121" s="214">
        <f t="shared" si="6"/>
        <v>0</v>
      </c>
      <c r="W121" s="214">
        <f t="shared" si="7"/>
        <v>0</v>
      </c>
      <c r="X121" s="306">
        <f t="shared" si="8"/>
        <v>0</v>
      </c>
      <c r="Y121" s="171"/>
      <c r="Z121" s="8"/>
      <c r="AA121" s="8"/>
      <c r="AB121" s="204"/>
      <c r="AC121" s="204"/>
      <c r="AD121" s="204"/>
      <c r="AE121" s="10"/>
      <c r="AF121" s="10"/>
      <c r="AG121" s="10"/>
      <c r="AH121" s="10"/>
      <c r="AI121" s="10"/>
      <c r="AJ121" s="10"/>
      <c r="AK121" s="219"/>
      <c r="AL121" s="219"/>
      <c r="AM121" s="219"/>
      <c r="AN121" s="219"/>
      <c r="AO121" s="219"/>
      <c r="AP121" s="219"/>
    </row>
    <row r="122" spans="1:42" hidden="1">
      <c r="A122" s="359"/>
      <c r="B122" s="89" t="s">
        <v>101</v>
      </c>
      <c r="C122" s="88">
        <f>C121+C120*30</f>
        <v>44502</v>
      </c>
      <c r="D122" s="126"/>
      <c r="E122" s="25"/>
      <c r="F122" s="25"/>
      <c r="G122" s="174"/>
      <c r="H122" s="266"/>
      <c r="I122" s="25"/>
      <c r="J122" s="71"/>
      <c r="K122" s="71"/>
      <c r="L122" s="6"/>
      <c r="M122" s="28"/>
      <c r="N122" s="71"/>
      <c r="O122" s="71"/>
      <c r="P122" s="247"/>
      <c r="Q122" s="161"/>
      <c r="R122" s="162"/>
      <c r="S122" s="305"/>
      <c r="T122" s="161"/>
      <c r="U122" s="161"/>
      <c r="V122" s="214">
        <f t="shared" si="6"/>
        <v>0</v>
      </c>
      <c r="W122" s="214">
        <f t="shared" si="7"/>
        <v>0</v>
      </c>
      <c r="X122" s="306">
        <f t="shared" si="8"/>
        <v>0</v>
      </c>
      <c r="Y122" s="171"/>
      <c r="Z122" s="8"/>
      <c r="AA122" s="8"/>
      <c r="AB122" s="204"/>
      <c r="AC122" s="204"/>
      <c r="AD122" s="204"/>
      <c r="AE122" s="10"/>
      <c r="AF122" s="10"/>
      <c r="AG122" s="10"/>
      <c r="AH122" s="10"/>
      <c r="AI122" s="10"/>
      <c r="AJ122" s="10"/>
      <c r="AK122" s="219"/>
      <c r="AL122" s="219"/>
      <c r="AM122" s="219"/>
      <c r="AN122" s="219"/>
      <c r="AO122" s="219"/>
      <c r="AP122" s="219"/>
    </row>
    <row r="123" spans="1:42" hidden="1">
      <c r="A123" s="359"/>
      <c r="B123" s="89" t="s">
        <v>102</v>
      </c>
      <c r="C123" s="84"/>
      <c r="D123" s="124"/>
      <c r="E123" s="25"/>
      <c r="F123" s="25"/>
      <c r="G123" s="174"/>
      <c r="H123" s="266"/>
      <c r="I123" s="25"/>
      <c r="J123" s="71"/>
      <c r="K123" s="71"/>
      <c r="L123" s="6"/>
      <c r="M123" s="28"/>
      <c r="N123" s="71"/>
      <c r="O123" s="71"/>
      <c r="P123" s="247"/>
      <c r="Q123" s="161"/>
      <c r="R123" s="162"/>
      <c r="S123" s="305"/>
      <c r="T123" s="161"/>
      <c r="U123" s="161"/>
      <c r="V123" s="214">
        <f t="shared" si="6"/>
        <v>0</v>
      </c>
      <c r="W123" s="214">
        <f t="shared" si="7"/>
        <v>0</v>
      </c>
      <c r="X123" s="306">
        <f t="shared" si="8"/>
        <v>0</v>
      </c>
      <c r="Y123" s="171"/>
      <c r="Z123" s="8"/>
      <c r="AA123" s="8"/>
      <c r="AB123" s="204"/>
      <c r="AC123" s="204"/>
      <c r="AD123" s="204"/>
      <c r="AE123" s="10"/>
      <c r="AF123" s="10"/>
      <c r="AG123" s="10"/>
      <c r="AH123" s="10"/>
      <c r="AI123" s="10"/>
      <c r="AJ123" s="10"/>
      <c r="AK123" s="219"/>
      <c r="AL123" s="219"/>
      <c r="AM123" s="219"/>
      <c r="AN123" s="219"/>
      <c r="AO123" s="219"/>
      <c r="AP123" s="219"/>
    </row>
    <row r="124" spans="1:42" hidden="1">
      <c r="A124" s="359"/>
      <c r="B124" s="89" t="s">
        <v>103</v>
      </c>
      <c r="C124" s="84"/>
      <c r="D124" s="124"/>
      <c r="E124" s="25"/>
      <c r="F124" s="25"/>
      <c r="G124" s="174"/>
      <c r="H124" s="266"/>
      <c r="I124" s="25"/>
      <c r="J124" s="71"/>
      <c r="K124" s="71"/>
      <c r="L124" s="6"/>
      <c r="M124" s="28"/>
      <c r="N124" s="71"/>
      <c r="O124" s="71"/>
      <c r="P124" s="247"/>
      <c r="Q124" s="161"/>
      <c r="R124" s="162"/>
      <c r="S124" s="305"/>
      <c r="T124" s="161"/>
      <c r="U124" s="161"/>
      <c r="V124" s="214">
        <f t="shared" si="6"/>
        <v>0</v>
      </c>
      <c r="W124" s="214">
        <f t="shared" si="7"/>
        <v>0</v>
      </c>
      <c r="X124" s="306">
        <f t="shared" si="8"/>
        <v>0</v>
      </c>
      <c r="Y124" s="171"/>
      <c r="Z124" s="8"/>
      <c r="AA124" s="8"/>
      <c r="AB124" s="204"/>
      <c r="AC124" s="204"/>
      <c r="AD124" s="204"/>
      <c r="AE124" s="10"/>
      <c r="AF124" s="10"/>
      <c r="AG124" s="10"/>
      <c r="AH124" s="10"/>
      <c r="AI124" s="10"/>
      <c r="AJ124" s="10"/>
      <c r="AK124" s="219"/>
      <c r="AL124" s="219"/>
      <c r="AM124" s="219"/>
      <c r="AN124" s="219"/>
      <c r="AO124" s="219"/>
      <c r="AP124" s="219"/>
    </row>
    <row r="125" spans="1:42" hidden="1">
      <c r="A125" s="360"/>
      <c r="B125" s="89" t="s">
        <v>104</v>
      </c>
      <c r="C125" s="90">
        <f>(C122-$Q$2)/30</f>
        <v>19.366666666666667</v>
      </c>
      <c r="D125" s="127"/>
      <c r="E125" s="25"/>
      <c r="F125" s="25"/>
      <c r="G125" s="174"/>
      <c r="H125" s="266"/>
      <c r="I125" s="25"/>
      <c r="J125" s="71"/>
      <c r="K125" s="71"/>
      <c r="L125" s="6"/>
      <c r="M125" s="28"/>
      <c r="N125" s="71"/>
      <c r="O125" s="71"/>
      <c r="P125" s="247"/>
      <c r="Q125" s="161"/>
      <c r="R125" s="162"/>
      <c r="S125" s="305"/>
      <c r="T125" s="161"/>
      <c r="U125" s="161"/>
      <c r="V125" s="214">
        <f t="shared" si="6"/>
        <v>0</v>
      </c>
      <c r="W125" s="214">
        <f t="shared" si="7"/>
        <v>0</v>
      </c>
      <c r="X125" s="306">
        <f t="shared" si="8"/>
        <v>0</v>
      </c>
      <c r="Y125" s="171"/>
      <c r="Z125" s="8"/>
      <c r="AA125" s="8"/>
      <c r="AB125" s="204"/>
      <c r="AC125" s="204"/>
      <c r="AD125" s="204"/>
      <c r="AE125" s="10"/>
      <c r="AF125" s="10"/>
      <c r="AG125" s="10"/>
      <c r="AH125" s="10"/>
      <c r="AI125" s="10"/>
      <c r="AJ125" s="10"/>
      <c r="AK125" s="219"/>
      <c r="AL125" s="219"/>
      <c r="AM125" s="219"/>
      <c r="AN125" s="219"/>
      <c r="AO125" s="219"/>
      <c r="AP125" s="219"/>
    </row>
    <row r="126" spans="1:42" hidden="1">
      <c r="A126" s="358">
        <v>10</v>
      </c>
      <c r="B126" s="373" t="s">
        <v>2041</v>
      </c>
      <c r="C126" s="374"/>
      <c r="D126" s="129"/>
      <c r="E126" s="91"/>
      <c r="F126" s="91"/>
      <c r="G126" s="176"/>
      <c r="H126" s="265"/>
      <c r="I126" s="91"/>
      <c r="J126" s="71"/>
      <c r="K126" s="71"/>
      <c r="L126" s="6"/>
      <c r="M126" s="28"/>
      <c r="N126" s="71"/>
      <c r="O126" s="71"/>
      <c r="P126" s="247"/>
      <c r="Q126" s="161"/>
      <c r="R126" s="162"/>
      <c r="S126" s="305"/>
      <c r="T126" s="161"/>
      <c r="U126" s="161"/>
      <c r="V126" s="214">
        <f t="shared" si="6"/>
        <v>0</v>
      </c>
      <c r="W126" s="214">
        <f t="shared" si="7"/>
        <v>0</v>
      </c>
      <c r="X126" s="306">
        <f t="shared" si="8"/>
        <v>0</v>
      </c>
      <c r="Y126" s="171"/>
      <c r="Z126" s="8"/>
      <c r="AA126" s="8"/>
      <c r="AB126" s="204"/>
      <c r="AC126" s="204"/>
      <c r="AD126" s="204"/>
      <c r="AE126" s="10"/>
      <c r="AF126" s="10"/>
      <c r="AG126" s="10"/>
      <c r="AH126" s="10"/>
      <c r="AI126" s="10"/>
      <c r="AJ126" s="10"/>
      <c r="AK126" s="219"/>
      <c r="AL126" s="219"/>
      <c r="AM126" s="219"/>
      <c r="AN126" s="219"/>
      <c r="AO126" s="219"/>
      <c r="AP126" s="219"/>
    </row>
    <row r="127" spans="1:42" hidden="1">
      <c r="A127" s="359"/>
      <c r="B127" s="394" t="s">
        <v>131</v>
      </c>
      <c r="C127" s="395"/>
      <c r="D127" s="97"/>
      <c r="E127" s="25" t="s">
        <v>34</v>
      </c>
      <c r="F127" s="25" t="s">
        <v>115</v>
      </c>
      <c r="G127" s="174">
        <v>9422166879</v>
      </c>
      <c r="H127" s="266"/>
      <c r="I127" s="25"/>
      <c r="J127" s="71"/>
      <c r="K127" s="71"/>
      <c r="L127" s="6"/>
      <c r="M127" s="28"/>
      <c r="N127" s="71"/>
      <c r="O127" s="71"/>
      <c r="P127" s="247"/>
      <c r="Q127" s="161"/>
      <c r="R127" s="162"/>
      <c r="S127" s="305"/>
      <c r="T127" s="161"/>
      <c r="U127" s="161"/>
      <c r="V127" s="214">
        <f t="shared" si="6"/>
        <v>0</v>
      </c>
      <c r="W127" s="214">
        <f t="shared" si="7"/>
        <v>0</v>
      </c>
      <c r="X127" s="306">
        <f t="shared" si="8"/>
        <v>0</v>
      </c>
      <c r="Y127" s="171"/>
      <c r="Z127" s="8"/>
      <c r="AA127" s="8"/>
      <c r="AB127" s="204"/>
      <c r="AC127" s="204"/>
      <c r="AD127" s="204"/>
      <c r="AE127" s="10"/>
      <c r="AF127" s="10"/>
      <c r="AG127" s="10"/>
      <c r="AH127" s="10"/>
      <c r="AI127" s="10"/>
      <c r="AJ127" s="10"/>
      <c r="AK127" s="219"/>
      <c r="AL127" s="219"/>
      <c r="AM127" s="219"/>
      <c r="AN127" s="219"/>
      <c r="AO127" s="219"/>
      <c r="AP127" s="219"/>
    </row>
    <row r="128" spans="1:42" hidden="1">
      <c r="A128" s="359"/>
      <c r="B128" s="398"/>
      <c r="C128" s="399"/>
      <c r="D128" s="130"/>
      <c r="E128" s="199" t="s">
        <v>2135</v>
      </c>
      <c r="F128" s="25"/>
      <c r="G128" s="174"/>
      <c r="H128" s="266"/>
      <c r="I128" s="25"/>
      <c r="J128" s="71">
        <v>145</v>
      </c>
      <c r="K128" s="71">
        <v>198</v>
      </c>
      <c r="L128" s="6"/>
      <c r="M128" s="28"/>
      <c r="N128" s="71"/>
      <c r="O128" s="71"/>
      <c r="P128" s="247">
        <v>53</v>
      </c>
      <c r="Q128" s="161"/>
      <c r="R128" s="162"/>
      <c r="S128" s="305"/>
      <c r="T128" s="161"/>
      <c r="U128" s="161"/>
      <c r="V128" s="249">
        <f t="shared" si="6"/>
        <v>290</v>
      </c>
      <c r="W128" s="214">
        <f t="shared" si="7"/>
        <v>0</v>
      </c>
      <c r="X128" s="306">
        <f t="shared" si="8"/>
        <v>0</v>
      </c>
      <c r="Y128" s="171"/>
      <c r="Z128" s="8"/>
      <c r="AA128" s="8"/>
      <c r="AB128" s="204"/>
      <c r="AC128" s="204"/>
      <c r="AD128" s="204"/>
      <c r="AE128" s="10"/>
      <c r="AF128" s="10"/>
      <c r="AG128" s="10"/>
      <c r="AH128" s="4"/>
      <c r="AI128" s="4"/>
      <c r="AJ128" s="10"/>
      <c r="AK128" s="219"/>
      <c r="AL128" s="219"/>
      <c r="AM128" s="219"/>
      <c r="AN128" s="219"/>
      <c r="AO128" s="219"/>
      <c r="AP128" s="219"/>
    </row>
    <row r="129" spans="1:42" hidden="1">
      <c r="A129" s="359"/>
      <c r="B129" s="83" t="s">
        <v>96</v>
      </c>
      <c r="C129" s="84">
        <v>75.7</v>
      </c>
      <c r="D129" s="124"/>
      <c r="E129" s="199" t="s">
        <v>2077</v>
      </c>
      <c r="F129" s="25" t="s">
        <v>114</v>
      </c>
      <c r="G129" s="174">
        <v>9886234857</v>
      </c>
      <c r="H129" s="266"/>
      <c r="I129" s="25"/>
      <c r="J129" s="71">
        <v>377</v>
      </c>
      <c r="K129" s="71"/>
      <c r="L129" s="6"/>
      <c r="M129" s="28"/>
      <c r="N129" s="71"/>
      <c r="O129" s="71"/>
      <c r="P129" s="247">
        <v>53</v>
      </c>
      <c r="Q129" s="161"/>
      <c r="R129" s="162"/>
      <c r="S129" s="305"/>
      <c r="T129" s="161"/>
      <c r="U129" s="161"/>
      <c r="V129" s="214">
        <f t="shared" si="6"/>
        <v>324</v>
      </c>
      <c r="W129" s="214">
        <f t="shared" si="7"/>
        <v>0</v>
      </c>
      <c r="X129" s="306">
        <f t="shared" si="8"/>
        <v>0</v>
      </c>
      <c r="Y129" s="171"/>
      <c r="Z129" s="8"/>
      <c r="AA129" s="8"/>
      <c r="AB129" s="204"/>
      <c r="AC129" s="204"/>
      <c r="AD129" s="204"/>
      <c r="AE129" s="10"/>
      <c r="AF129" s="10"/>
      <c r="AG129" s="10"/>
      <c r="AH129" s="4"/>
      <c r="AI129" s="4"/>
      <c r="AJ129" s="10"/>
      <c r="AK129" s="219"/>
      <c r="AL129" s="219"/>
      <c r="AM129" s="219"/>
      <c r="AN129" s="219"/>
      <c r="AO129" s="219"/>
      <c r="AP129" s="219"/>
    </row>
    <row r="130" spans="1:42" hidden="1">
      <c r="A130" s="359"/>
      <c r="B130" s="83" t="s">
        <v>97</v>
      </c>
      <c r="C130" s="86"/>
      <c r="D130" s="125"/>
      <c r="E130" s="25" t="s">
        <v>2078</v>
      </c>
      <c r="F130" s="25"/>
      <c r="G130" s="174"/>
      <c r="H130" s="266"/>
      <c r="I130" s="25"/>
      <c r="J130" s="71"/>
      <c r="K130" s="71"/>
      <c r="L130" s="6"/>
      <c r="M130" s="28"/>
      <c r="N130" s="71"/>
      <c r="O130" s="71"/>
      <c r="P130" s="247"/>
      <c r="Q130" s="161"/>
      <c r="R130" s="162"/>
      <c r="S130" s="305"/>
      <c r="T130" s="161"/>
      <c r="U130" s="161"/>
      <c r="V130" s="214">
        <f t="shared" si="6"/>
        <v>0</v>
      </c>
      <c r="W130" s="214">
        <f t="shared" si="7"/>
        <v>0</v>
      </c>
      <c r="X130" s="306">
        <f t="shared" si="8"/>
        <v>0</v>
      </c>
      <c r="Y130" s="171"/>
      <c r="Z130" s="8"/>
      <c r="AA130" s="8"/>
      <c r="AB130" s="204"/>
      <c r="AC130" s="204"/>
      <c r="AD130" s="204"/>
      <c r="AE130" s="10"/>
      <c r="AF130" s="10"/>
      <c r="AG130" s="10"/>
      <c r="AH130" s="10"/>
      <c r="AI130" s="10"/>
      <c r="AJ130" s="10"/>
      <c r="AK130" s="219"/>
      <c r="AL130" s="219"/>
      <c r="AM130" s="219"/>
      <c r="AN130" s="219"/>
      <c r="AO130" s="219"/>
      <c r="AP130" s="219"/>
    </row>
    <row r="131" spans="1:42" hidden="1">
      <c r="A131" s="359"/>
      <c r="B131" s="83" t="s">
        <v>186</v>
      </c>
      <c r="C131" s="86"/>
      <c r="D131" s="125"/>
      <c r="E131" s="199" t="s">
        <v>2079</v>
      </c>
      <c r="F131" s="25"/>
      <c r="G131" s="174"/>
      <c r="H131" s="266"/>
      <c r="I131" s="25"/>
      <c r="J131" s="71">
        <v>107</v>
      </c>
      <c r="K131" s="71">
        <v>147</v>
      </c>
      <c r="L131" s="6"/>
      <c r="M131" s="28"/>
      <c r="N131" s="71"/>
      <c r="O131" s="71"/>
      <c r="P131" s="247">
        <v>32</v>
      </c>
      <c r="Q131" s="161"/>
      <c r="R131" s="162"/>
      <c r="S131" s="305"/>
      <c r="T131" s="161"/>
      <c r="U131" s="161"/>
      <c r="V131" s="214">
        <f t="shared" si="6"/>
        <v>222</v>
      </c>
      <c r="W131" s="214">
        <f t="shared" si="7"/>
        <v>0</v>
      </c>
      <c r="X131" s="306">
        <f t="shared" si="8"/>
        <v>0</v>
      </c>
      <c r="Y131" s="171"/>
      <c r="Z131" s="8"/>
      <c r="AA131" s="8"/>
      <c r="AB131" s="204"/>
      <c r="AC131" s="204"/>
      <c r="AD131" s="204"/>
      <c r="AE131" s="10"/>
      <c r="AF131" s="10"/>
      <c r="AG131" s="10"/>
      <c r="AH131" s="4"/>
      <c r="AI131" s="4"/>
      <c r="AJ131" s="10"/>
      <c r="AK131" s="219"/>
      <c r="AL131" s="219"/>
      <c r="AM131" s="219"/>
      <c r="AN131" s="219"/>
      <c r="AO131" s="219"/>
      <c r="AP131" s="219"/>
    </row>
    <row r="132" spans="1:42" hidden="1">
      <c r="A132" s="359"/>
      <c r="B132" s="83" t="s">
        <v>187</v>
      </c>
      <c r="C132" s="86"/>
      <c r="D132" s="125"/>
      <c r="E132" s="25" t="s">
        <v>2080</v>
      </c>
      <c r="F132" s="25"/>
      <c r="G132" s="174"/>
      <c r="H132" s="266"/>
      <c r="I132" s="25"/>
      <c r="J132" s="71"/>
      <c r="K132" s="71"/>
      <c r="L132" s="6"/>
      <c r="M132" s="28"/>
      <c r="N132" s="71"/>
      <c r="O132" s="71"/>
      <c r="P132" s="247"/>
      <c r="Q132" s="161"/>
      <c r="R132" s="162"/>
      <c r="S132" s="305"/>
      <c r="T132" s="161"/>
      <c r="U132" s="161"/>
      <c r="V132" s="214">
        <f t="shared" si="6"/>
        <v>0</v>
      </c>
      <c r="W132" s="214">
        <f t="shared" si="7"/>
        <v>0</v>
      </c>
      <c r="X132" s="306">
        <f t="shared" si="8"/>
        <v>0</v>
      </c>
      <c r="Y132" s="171"/>
      <c r="Z132" s="8"/>
      <c r="AA132" s="8"/>
      <c r="AB132" s="204"/>
      <c r="AC132" s="204"/>
      <c r="AD132" s="204"/>
      <c r="AE132" s="10"/>
      <c r="AF132" s="10"/>
      <c r="AG132" s="10"/>
      <c r="AH132" s="10"/>
      <c r="AI132" s="10"/>
      <c r="AJ132" s="10"/>
      <c r="AK132" s="219"/>
      <c r="AL132" s="219"/>
      <c r="AM132" s="219"/>
      <c r="AN132" s="219"/>
      <c r="AO132" s="219"/>
      <c r="AP132" s="219"/>
    </row>
    <row r="133" spans="1:42" hidden="1">
      <c r="A133" s="359"/>
      <c r="B133" s="83" t="s">
        <v>98</v>
      </c>
      <c r="C133" s="88">
        <v>43620</v>
      </c>
      <c r="D133" s="126"/>
      <c r="E133" s="25" t="s">
        <v>14</v>
      </c>
      <c r="F133" s="25"/>
      <c r="G133" s="174"/>
      <c r="H133" s="266"/>
      <c r="I133" s="25"/>
      <c r="J133" s="71"/>
      <c r="K133" s="71"/>
      <c r="L133" s="6"/>
      <c r="M133" s="28"/>
      <c r="N133" s="71"/>
      <c r="O133" s="71"/>
      <c r="P133" s="247"/>
      <c r="Q133" s="161"/>
      <c r="R133" s="162"/>
      <c r="S133" s="305"/>
      <c r="T133" s="161"/>
      <c r="U133" s="161"/>
      <c r="V133" s="214">
        <f t="shared" si="6"/>
        <v>0</v>
      </c>
      <c r="W133" s="214">
        <f t="shared" si="7"/>
        <v>0</v>
      </c>
      <c r="X133" s="306">
        <f t="shared" si="8"/>
        <v>0</v>
      </c>
      <c r="Y133" s="171"/>
      <c r="Z133" s="8"/>
      <c r="AA133" s="8"/>
      <c r="AB133" s="204"/>
      <c r="AC133" s="204"/>
      <c r="AD133" s="204"/>
      <c r="AE133" s="10"/>
      <c r="AF133" s="10"/>
      <c r="AG133" s="10"/>
      <c r="AH133" s="10"/>
      <c r="AI133" s="10"/>
      <c r="AJ133" s="10"/>
      <c r="AK133" s="219"/>
      <c r="AL133" s="219"/>
      <c r="AM133" s="219"/>
      <c r="AN133" s="219"/>
      <c r="AO133" s="219"/>
      <c r="AP133" s="219"/>
    </row>
    <row r="134" spans="1:42" hidden="1">
      <c r="A134" s="359"/>
      <c r="B134" s="83" t="s">
        <v>99</v>
      </c>
      <c r="C134" s="84">
        <v>24</v>
      </c>
      <c r="D134" s="124"/>
      <c r="F134" s="25"/>
      <c r="G134" s="174"/>
      <c r="H134" s="266"/>
      <c r="I134" s="25"/>
      <c r="J134" s="71"/>
      <c r="K134" s="71"/>
      <c r="L134" s="6"/>
      <c r="M134" s="28"/>
      <c r="N134" s="71"/>
      <c r="O134" s="71"/>
      <c r="P134" s="247"/>
      <c r="Q134" s="161"/>
      <c r="R134" s="162"/>
      <c r="S134" s="305"/>
      <c r="T134" s="161"/>
      <c r="U134" s="161"/>
      <c r="V134" s="214"/>
      <c r="W134" s="214">
        <f t="shared" si="7"/>
        <v>0</v>
      </c>
      <c r="X134" s="306">
        <f t="shared" si="8"/>
        <v>0</v>
      </c>
      <c r="Y134" s="171"/>
      <c r="Z134" s="8"/>
      <c r="AA134" s="8"/>
      <c r="AB134" s="204"/>
      <c r="AC134" s="204"/>
      <c r="AD134" s="204"/>
      <c r="AE134" s="10"/>
      <c r="AF134" s="10"/>
      <c r="AG134" s="10"/>
      <c r="AH134" s="10"/>
      <c r="AI134" s="10"/>
      <c r="AJ134" s="10"/>
      <c r="AK134" s="219"/>
      <c r="AL134" s="219"/>
      <c r="AM134" s="219"/>
      <c r="AN134" s="219"/>
      <c r="AO134" s="219"/>
      <c r="AP134" s="219"/>
    </row>
    <row r="135" spans="1:42" hidden="1">
      <c r="A135" s="359"/>
      <c r="B135" s="89" t="s">
        <v>100</v>
      </c>
      <c r="C135" s="88">
        <v>43636</v>
      </c>
      <c r="D135" s="126"/>
      <c r="E135" s="25" t="s">
        <v>2082</v>
      </c>
      <c r="F135" s="25"/>
      <c r="G135" s="174"/>
      <c r="H135" s="266"/>
      <c r="I135" s="25"/>
      <c r="J135" s="71"/>
      <c r="K135" s="71"/>
      <c r="L135" s="6"/>
      <c r="M135" s="28"/>
      <c r="N135" s="71"/>
      <c r="O135" s="71"/>
      <c r="P135" s="247"/>
      <c r="Q135" s="161"/>
      <c r="R135" s="162"/>
      <c r="S135" s="305"/>
      <c r="T135" s="161"/>
      <c r="U135" s="161"/>
      <c r="V135" s="214">
        <f t="shared" si="6"/>
        <v>0</v>
      </c>
      <c r="W135" s="214">
        <f t="shared" si="7"/>
        <v>0</v>
      </c>
      <c r="X135" s="306">
        <f t="shared" si="8"/>
        <v>0</v>
      </c>
      <c r="Y135" s="171"/>
      <c r="Z135" s="8"/>
      <c r="AA135" s="8"/>
      <c r="AB135" s="204"/>
      <c r="AC135" s="204"/>
      <c r="AD135" s="204"/>
      <c r="AE135" s="10"/>
      <c r="AF135" s="10"/>
      <c r="AG135" s="10"/>
      <c r="AH135" s="10"/>
      <c r="AI135" s="10"/>
      <c r="AJ135" s="10"/>
      <c r="AK135" s="219"/>
      <c r="AL135" s="219"/>
      <c r="AM135" s="219"/>
      <c r="AN135" s="219"/>
      <c r="AO135" s="219"/>
      <c r="AP135" s="219"/>
    </row>
    <row r="136" spans="1:42" hidden="1">
      <c r="A136" s="359"/>
      <c r="B136" s="89" t="s">
        <v>101</v>
      </c>
      <c r="C136" s="88">
        <f>C135+C134*30</f>
        <v>44356</v>
      </c>
      <c r="D136" s="126"/>
      <c r="E136" s="25"/>
      <c r="F136" s="25"/>
      <c r="G136" s="174"/>
      <c r="H136" s="266"/>
      <c r="I136" s="25"/>
      <c r="J136" s="71"/>
      <c r="K136" s="71"/>
      <c r="L136" s="6"/>
      <c r="M136" s="28"/>
      <c r="N136" s="71"/>
      <c r="O136" s="71"/>
      <c r="P136" s="247"/>
      <c r="Q136" s="161"/>
      <c r="R136" s="162"/>
      <c r="S136" s="305"/>
      <c r="T136" s="161"/>
      <c r="U136" s="161"/>
      <c r="V136" s="214">
        <f t="shared" si="6"/>
        <v>0</v>
      </c>
      <c r="W136" s="214">
        <f t="shared" si="7"/>
        <v>0</v>
      </c>
      <c r="X136" s="306">
        <f t="shared" si="8"/>
        <v>0</v>
      </c>
      <c r="Y136" s="171"/>
      <c r="Z136" s="8"/>
      <c r="AA136" s="8"/>
      <c r="AB136" s="204"/>
      <c r="AC136" s="204"/>
      <c r="AD136" s="204"/>
      <c r="AE136" s="10"/>
      <c r="AF136" s="10"/>
      <c r="AG136" s="10"/>
      <c r="AH136" s="10"/>
      <c r="AI136" s="10"/>
      <c r="AJ136" s="10"/>
      <c r="AK136" s="219"/>
      <c r="AL136" s="219"/>
      <c r="AM136" s="219"/>
      <c r="AN136" s="219"/>
      <c r="AO136" s="219"/>
      <c r="AP136" s="219"/>
    </row>
    <row r="137" spans="1:42" hidden="1">
      <c r="A137" s="359"/>
      <c r="B137" s="89" t="s">
        <v>102</v>
      </c>
      <c r="C137" s="84"/>
      <c r="D137" s="124"/>
      <c r="E137" s="25"/>
      <c r="F137" s="25"/>
      <c r="G137" s="174"/>
      <c r="H137" s="266"/>
      <c r="I137" s="25"/>
      <c r="J137" s="71"/>
      <c r="K137" s="71"/>
      <c r="L137" s="6"/>
      <c r="M137" s="28"/>
      <c r="N137" s="71"/>
      <c r="O137" s="71"/>
      <c r="P137" s="247"/>
      <c r="Q137" s="161"/>
      <c r="R137" s="162"/>
      <c r="S137" s="305"/>
      <c r="T137" s="161"/>
      <c r="U137" s="161"/>
      <c r="V137" s="214">
        <f t="shared" si="6"/>
        <v>0</v>
      </c>
      <c r="W137" s="214">
        <f t="shared" si="7"/>
        <v>0</v>
      </c>
      <c r="X137" s="306">
        <f t="shared" si="8"/>
        <v>0</v>
      </c>
      <c r="Y137" s="171"/>
      <c r="Z137" s="8"/>
      <c r="AA137" s="8"/>
      <c r="AB137" s="204"/>
      <c r="AC137" s="204"/>
      <c r="AD137" s="204"/>
      <c r="AE137" s="10"/>
      <c r="AF137" s="10"/>
      <c r="AG137" s="10"/>
      <c r="AH137" s="10"/>
      <c r="AI137" s="10"/>
      <c r="AJ137" s="10"/>
      <c r="AK137" s="219"/>
      <c r="AL137" s="219"/>
      <c r="AM137" s="219"/>
      <c r="AN137" s="219"/>
      <c r="AO137" s="219"/>
      <c r="AP137" s="219"/>
    </row>
    <row r="138" spans="1:42" hidden="1">
      <c r="A138" s="359"/>
      <c r="B138" s="89" t="s">
        <v>103</v>
      </c>
      <c r="C138" s="84"/>
      <c r="D138" s="124"/>
      <c r="E138" s="25"/>
      <c r="F138" s="25"/>
      <c r="G138" s="174"/>
      <c r="H138" s="266"/>
      <c r="I138" s="25"/>
      <c r="J138" s="71"/>
      <c r="K138" s="71"/>
      <c r="L138" s="6"/>
      <c r="M138" s="28"/>
      <c r="N138" s="71"/>
      <c r="O138" s="71"/>
      <c r="P138" s="247"/>
      <c r="Q138" s="161"/>
      <c r="R138" s="162"/>
      <c r="S138" s="305"/>
      <c r="T138" s="161"/>
      <c r="U138" s="161"/>
      <c r="V138" s="214">
        <f t="shared" si="6"/>
        <v>0</v>
      </c>
      <c r="W138" s="214">
        <f t="shared" si="7"/>
        <v>0</v>
      </c>
      <c r="X138" s="306">
        <f t="shared" si="8"/>
        <v>0</v>
      </c>
      <c r="Y138" s="171"/>
      <c r="Z138" s="8"/>
      <c r="AA138" s="8"/>
      <c r="AB138" s="204"/>
      <c r="AC138" s="204"/>
      <c r="AD138" s="204"/>
      <c r="AE138" s="10"/>
      <c r="AF138" s="10"/>
      <c r="AG138" s="10"/>
      <c r="AH138" s="10"/>
      <c r="AI138" s="10"/>
      <c r="AJ138" s="10"/>
      <c r="AK138" s="219"/>
      <c r="AL138" s="219"/>
      <c r="AM138" s="219"/>
      <c r="AN138" s="219"/>
      <c r="AO138" s="219"/>
      <c r="AP138" s="219"/>
    </row>
    <row r="139" spans="1:42" hidden="1">
      <c r="A139" s="360"/>
      <c r="B139" s="89" t="s">
        <v>104</v>
      </c>
      <c r="C139" s="90">
        <f>(C136-$Q$2)/30</f>
        <v>14.5</v>
      </c>
      <c r="D139" s="127"/>
      <c r="E139" s="25"/>
      <c r="F139" s="25"/>
      <c r="G139" s="174"/>
      <c r="H139" s="266"/>
      <c r="I139" s="25"/>
      <c r="J139" s="71"/>
      <c r="K139" s="71"/>
      <c r="L139" s="6"/>
      <c r="M139" s="28"/>
      <c r="N139" s="71"/>
      <c r="O139" s="71"/>
      <c r="P139" s="247"/>
      <c r="Q139" s="161"/>
      <c r="R139" s="162"/>
      <c r="S139" s="305"/>
      <c r="T139" s="161"/>
      <c r="U139" s="161"/>
      <c r="V139" s="214">
        <f t="shared" si="6"/>
        <v>0</v>
      </c>
      <c r="W139" s="214">
        <f t="shared" si="7"/>
        <v>0</v>
      </c>
      <c r="X139" s="306">
        <f t="shared" si="8"/>
        <v>0</v>
      </c>
      <c r="Y139" s="171"/>
      <c r="Z139" s="8"/>
      <c r="AA139" s="8"/>
      <c r="AB139" s="204"/>
      <c r="AC139" s="204"/>
      <c r="AD139" s="204"/>
      <c r="AE139" s="10"/>
      <c r="AF139" s="10"/>
      <c r="AG139" s="10"/>
      <c r="AH139" s="10"/>
      <c r="AI139" s="10"/>
      <c r="AJ139" s="10"/>
      <c r="AK139" s="219"/>
      <c r="AL139" s="219"/>
      <c r="AM139" s="219"/>
      <c r="AN139" s="219"/>
      <c r="AO139" s="219"/>
      <c r="AP139" s="219"/>
    </row>
    <row r="140" spans="1:42" hidden="1">
      <c r="A140" s="358">
        <v>11</v>
      </c>
      <c r="B140" s="373" t="s">
        <v>255</v>
      </c>
      <c r="C140" s="374"/>
      <c r="D140" s="129"/>
      <c r="E140" s="91"/>
      <c r="F140" s="91"/>
      <c r="G140" s="176"/>
      <c r="H140" s="265"/>
      <c r="I140" s="91"/>
      <c r="J140" s="91"/>
      <c r="K140" s="91"/>
      <c r="L140" s="92"/>
      <c r="M140" s="265"/>
      <c r="N140" s="91"/>
      <c r="O140" s="91"/>
      <c r="P140" s="164"/>
      <c r="Q140" s="164"/>
      <c r="R140" s="165"/>
      <c r="S140" s="163"/>
      <c r="T140" s="164"/>
      <c r="U140" s="164"/>
      <c r="V140" s="214">
        <f t="shared" si="6"/>
        <v>0</v>
      </c>
      <c r="W140" s="214">
        <f t="shared" si="7"/>
        <v>0</v>
      </c>
      <c r="X140" s="306">
        <f t="shared" si="8"/>
        <v>0</v>
      </c>
      <c r="Y140" s="171"/>
      <c r="Z140" s="8"/>
      <c r="AA140" s="8"/>
      <c r="AB140" s="204"/>
      <c r="AC140" s="204"/>
      <c r="AD140" s="204"/>
      <c r="AE140" s="10"/>
      <c r="AF140" s="10"/>
      <c r="AG140" s="10"/>
      <c r="AH140" s="10"/>
      <c r="AI140" s="10"/>
      <c r="AJ140" s="10"/>
      <c r="AK140" s="219"/>
      <c r="AL140" s="219"/>
      <c r="AM140" s="219"/>
      <c r="AN140" s="219"/>
      <c r="AO140" s="219"/>
      <c r="AP140" s="219"/>
    </row>
    <row r="141" spans="1:42" ht="15" hidden="1" customHeight="1">
      <c r="A141" s="359"/>
      <c r="B141" s="394" t="s">
        <v>105</v>
      </c>
      <c r="C141" s="395"/>
      <c r="D141" s="97"/>
      <c r="E141" s="99" t="s">
        <v>2096</v>
      </c>
      <c r="F141" s="99" t="s">
        <v>117</v>
      </c>
      <c r="G141" s="180">
        <v>9942492221</v>
      </c>
      <c r="H141" s="272"/>
      <c r="I141" s="99"/>
      <c r="J141" s="71"/>
      <c r="K141" s="71"/>
      <c r="L141" s="6"/>
      <c r="M141" s="28"/>
      <c r="N141" s="71"/>
      <c r="O141" s="71"/>
      <c r="P141" s="247"/>
      <c r="Q141" s="161"/>
      <c r="R141" s="162"/>
      <c r="S141" s="305"/>
      <c r="T141" s="161"/>
      <c r="U141" s="161"/>
      <c r="V141" s="214"/>
      <c r="W141" s="214"/>
      <c r="X141" s="306"/>
      <c r="Y141" s="171"/>
      <c r="Z141" s="8"/>
      <c r="AA141" s="8"/>
      <c r="AB141" s="204"/>
      <c r="AC141" s="204"/>
      <c r="AD141" s="204"/>
      <c r="AE141" s="10"/>
      <c r="AF141" s="10"/>
      <c r="AG141" s="10"/>
      <c r="AH141" s="10"/>
      <c r="AI141" s="10"/>
      <c r="AJ141" s="10"/>
      <c r="AK141" s="219"/>
      <c r="AL141" s="219"/>
      <c r="AM141" s="219"/>
      <c r="AN141" s="219"/>
      <c r="AO141" s="219"/>
      <c r="AP141" s="219"/>
    </row>
    <row r="142" spans="1:42" hidden="1">
      <c r="A142" s="359"/>
      <c r="B142" s="396"/>
      <c r="C142" s="397"/>
      <c r="D142" s="98"/>
      <c r="E142" s="200" t="s">
        <v>2097</v>
      </c>
      <c r="F142" s="99"/>
      <c r="G142" s="180"/>
      <c r="H142" s="272"/>
      <c r="I142" s="99"/>
      <c r="J142" s="71">
        <v>7100</v>
      </c>
      <c r="K142" s="71"/>
      <c r="L142" s="6"/>
      <c r="M142" s="28"/>
      <c r="N142" s="71"/>
      <c r="O142" s="71"/>
      <c r="P142" s="247">
        <v>4604</v>
      </c>
      <c r="Q142" s="161"/>
      <c r="R142" s="162"/>
      <c r="S142" s="305"/>
      <c r="T142" s="161"/>
      <c r="U142" s="161"/>
      <c r="V142" s="214">
        <f>J142+K142-P142</f>
        <v>2496</v>
      </c>
      <c r="W142" s="214">
        <f>L142-Q142</f>
        <v>0</v>
      </c>
      <c r="X142" s="306">
        <f>L142-R142</f>
        <v>0</v>
      </c>
      <c r="Y142" s="171"/>
      <c r="Z142" s="8"/>
      <c r="AA142" s="8"/>
      <c r="AB142" s="204"/>
      <c r="AC142" s="204"/>
      <c r="AD142" s="204"/>
      <c r="AE142" s="10"/>
      <c r="AF142" s="10"/>
      <c r="AG142" s="10"/>
      <c r="AH142" s="10"/>
      <c r="AI142" s="10"/>
      <c r="AJ142" s="10"/>
      <c r="AK142" s="219"/>
      <c r="AL142" s="219"/>
      <c r="AM142" s="219"/>
      <c r="AN142" s="219"/>
      <c r="AO142" s="219"/>
      <c r="AP142" s="219"/>
    </row>
    <row r="143" spans="1:42" hidden="1">
      <c r="A143" s="359"/>
      <c r="B143" s="83" t="s">
        <v>96</v>
      </c>
      <c r="C143" s="84">
        <v>11.49</v>
      </c>
      <c r="D143" s="124"/>
      <c r="E143" s="99"/>
      <c r="F143" s="99"/>
      <c r="G143" s="180"/>
      <c r="H143" s="272"/>
      <c r="I143" s="99"/>
      <c r="J143" s="71"/>
      <c r="K143" s="71"/>
      <c r="L143" s="6"/>
      <c r="M143" s="28"/>
      <c r="N143" s="71"/>
      <c r="O143" s="71"/>
      <c r="P143" s="247"/>
      <c r="Q143" s="161"/>
      <c r="R143" s="162"/>
      <c r="S143" s="305"/>
      <c r="T143" s="161"/>
      <c r="U143" s="161"/>
      <c r="V143" s="214"/>
      <c r="W143" s="214">
        <f t="shared" ref="W143:W222" si="9">L143-Q143</f>
        <v>0</v>
      </c>
      <c r="X143" s="306">
        <f t="shared" ref="X143:X222" si="10">L143-R143</f>
        <v>0</v>
      </c>
      <c r="Y143" s="171"/>
      <c r="Z143" s="8"/>
      <c r="AA143" s="8"/>
      <c r="AB143" s="204"/>
      <c r="AC143" s="204"/>
      <c r="AD143" s="204"/>
      <c r="AE143" s="10"/>
      <c r="AF143" s="10"/>
      <c r="AG143" s="10"/>
      <c r="AH143" s="10"/>
      <c r="AI143" s="10"/>
      <c r="AJ143" s="10"/>
      <c r="AK143" s="219"/>
      <c r="AL143" s="219"/>
      <c r="AM143" s="219"/>
      <c r="AN143" s="219"/>
      <c r="AO143" s="219"/>
      <c r="AP143" s="219"/>
    </row>
    <row r="144" spans="1:42" hidden="1">
      <c r="A144" s="359"/>
      <c r="B144" s="83" t="s">
        <v>97</v>
      </c>
      <c r="C144" s="86"/>
      <c r="D144" s="125"/>
      <c r="E144" s="99"/>
      <c r="F144" s="99"/>
      <c r="G144" s="180"/>
      <c r="H144" s="272"/>
      <c r="I144" s="99"/>
      <c r="J144" s="71"/>
      <c r="K144" s="71"/>
      <c r="L144" s="6"/>
      <c r="M144" s="28"/>
      <c r="N144" s="71"/>
      <c r="O144" s="71"/>
      <c r="P144" s="247"/>
      <c r="Q144" s="161"/>
      <c r="R144" s="162"/>
      <c r="S144" s="305"/>
      <c r="T144" s="161"/>
      <c r="U144" s="161"/>
      <c r="V144" s="214">
        <f t="shared" ref="V144:V222" si="11">J144+K144-P144</f>
        <v>0</v>
      </c>
      <c r="W144" s="214">
        <f t="shared" si="9"/>
        <v>0</v>
      </c>
      <c r="X144" s="306">
        <f t="shared" si="10"/>
        <v>0</v>
      </c>
      <c r="Y144" s="171"/>
      <c r="Z144" s="8"/>
      <c r="AA144" s="8"/>
      <c r="AB144" s="204"/>
      <c r="AC144" s="204"/>
      <c r="AD144" s="204"/>
      <c r="AE144" s="10"/>
      <c r="AF144" s="10"/>
      <c r="AG144" s="10"/>
      <c r="AH144" s="10"/>
      <c r="AI144" s="10"/>
      <c r="AJ144" s="10"/>
      <c r="AK144" s="219"/>
      <c r="AL144" s="219"/>
      <c r="AM144" s="219"/>
      <c r="AN144" s="219"/>
      <c r="AO144" s="219"/>
      <c r="AP144" s="219"/>
    </row>
    <row r="145" spans="1:42" hidden="1">
      <c r="A145" s="359"/>
      <c r="B145" s="83" t="s">
        <v>186</v>
      </c>
      <c r="C145" s="86"/>
      <c r="D145" s="125"/>
      <c r="E145" s="99"/>
      <c r="F145" s="99"/>
      <c r="G145" s="180"/>
      <c r="H145" s="272"/>
      <c r="I145" s="99"/>
      <c r="J145" s="71"/>
      <c r="K145" s="71"/>
      <c r="L145" s="6"/>
      <c r="M145" s="28"/>
      <c r="N145" s="71"/>
      <c r="O145" s="71"/>
      <c r="P145" s="247"/>
      <c r="Q145" s="161"/>
      <c r="R145" s="162"/>
      <c r="S145" s="305"/>
      <c r="T145" s="161"/>
      <c r="U145" s="161"/>
      <c r="V145" s="214">
        <f t="shared" si="11"/>
        <v>0</v>
      </c>
      <c r="W145" s="214">
        <f t="shared" si="9"/>
        <v>0</v>
      </c>
      <c r="X145" s="306">
        <f t="shared" si="10"/>
        <v>0</v>
      </c>
      <c r="Y145" s="171"/>
      <c r="Z145" s="8"/>
      <c r="AA145" s="8"/>
      <c r="AB145" s="204"/>
      <c r="AC145" s="204"/>
      <c r="AD145" s="204"/>
      <c r="AE145" s="10"/>
      <c r="AF145" s="10"/>
      <c r="AG145" s="10"/>
      <c r="AH145" s="10"/>
      <c r="AI145" s="10"/>
      <c r="AJ145" s="10"/>
      <c r="AK145" s="219"/>
      <c r="AL145" s="219"/>
      <c r="AM145" s="219"/>
      <c r="AN145" s="219"/>
      <c r="AO145" s="219"/>
      <c r="AP145" s="219"/>
    </row>
    <row r="146" spans="1:42" hidden="1">
      <c r="A146" s="359"/>
      <c r="B146" s="83" t="s">
        <v>187</v>
      </c>
      <c r="C146" s="86"/>
      <c r="D146" s="125"/>
      <c r="E146" s="99"/>
      <c r="F146" s="99"/>
      <c r="G146" s="180"/>
      <c r="H146" s="272"/>
      <c r="I146" s="99"/>
      <c r="J146" s="71"/>
      <c r="K146" s="71"/>
      <c r="L146" s="6"/>
      <c r="M146" s="28"/>
      <c r="N146" s="71"/>
      <c r="O146" s="71"/>
      <c r="P146" s="247"/>
      <c r="Q146" s="161"/>
      <c r="R146" s="162"/>
      <c r="S146" s="305"/>
      <c r="T146" s="161"/>
      <c r="U146" s="161"/>
      <c r="V146" s="214">
        <f t="shared" si="11"/>
        <v>0</v>
      </c>
      <c r="W146" s="214">
        <f t="shared" si="9"/>
        <v>0</v>
      </c>
      <c r="X146" s="306">
        <f t="shared" si="10"/>
        <v>0</v>
      </c>
      <c r="Y146" s="171"/>
      <c r="Z146" s="8"/>
      <c r="AA146" s="8"/>
      <c r="AB146" s="204"/>
      <c r="AC146" s="204"/>
      <c r="AD146" s="204"/>
      <c r="AE146" s="10"/>
      <c r="AF146" s="10"/>
      <c r="AG146" s="10"/>
      <c r="AH146" s="10"/>
      <c r="AI146" s="10"/>
      <c r="AJ146" s="10"/>
      <c r="AK146" s="219"/>
      <c r="AL146" s="219"/>
      <c r="AM146" s="219"/>
      <c r="AN146" s="219"/>
      <c r="AO146" s="219"/>
      <c r="AP146" s="219"/>
    </row>
    <row r="147" spans="1:42" hidden="1">
      <c r="A147" s="359"/>
      <c r="B147" s="83" t="s">
        <v>98</v>
      </c>
      <c r="C147" s="88">
        <v>43190</v>
      </c>
      <c r="D147" s="126"/>
      <c r="E147" s="99"/>
      <c r="F147" s="99"/>
      <c r="G147" s="180"/>
      <c r="H147" s="272"/>
      <c r="I147" s="99"/>
      <c r="J147" s="71"/>
      <c r="K147" s="71"/>
      <c r="L147" s="6"/>
      <c r="M147" s="28"/>
      <c r="N147" s="71"/>
      <c r="O147" s="71"/>
      <c r="P147" s="247"/>
      <c r="Q147" s="161"/>
      <c r="R147" s="162"/>
      <c r="S147" s="305"/>
      <c r="T147" s="161"/>
      <c r="U147" s="161"/>
      <c r="V147" s="214">
        <f t="shared" si="11"/>
        <v>0</v>
      </c>
      <c r="W147" s="214">
        <f t="shared" si="9"/>
        <v>0</v>
      </c>
      <c r="X147" s="306">
        <f t="shared" si="10"/>
        <v>0</v>
      </c>
      <c r="Y147" s="171"/>
      <c r="Z147" s="8"/>
      <c r="AA147" s="8"/>
      <c r="AB147" s="204"/>
      <c r="AC147" s="204"/>
      <c r="AD147" s="204"/>
      <c r="AE147" s="10"/>
      <c r="AF147" s="10"/>
      <c r="AG147" s="10"/>
      <c r="AH147" s="10"/>
      <c r="AI147" s="10"/>
      <c r="AJ147" s="10"/>
      <c r="AK147" s="219"/>
      <c r="AL147" s="219"/>
      <c r="AM147" s="219"/>
      <c r="AN147" s="219"/>
      <c r="AO147" s="219"/>
      <c r="AP147" s="219"/>
    </row>
    <row r="148" spans="1:42" hidden="1">
      <c r="A148" s="359"/>
      <c r="B148" s="83" t="s">
        <v>99</v>
      </c>
      <c r="C148" s="84">
        <v>8</v>
      </c>
      <c r="D148" s="124"/>
      <c r="E148" s="99"/>
      <c r="F148" s="99"/>
      <c r="G148" s="180"/>
      <c r="H148" s="272"/>
      <c r="I148" s="99"/>
      <c r="J148" s="71"/>
      <c r="K148" s="71"/>
      <c r="L148" s="6"/>
      <c r="M148" s="28"/>
      <c r="N148" s="71"/>
      <c r="O148" s="71"/>
      <c r="P148" s="247"/>
      <c r="Q148" s="161"/>
      <c r="R148" s="162"/>
      <c r="S148" s="305"/>
      <c r="T148" s="161"/>
      <c r="U148" s="161"/>
      <c r="V148" s="214">
        <f t="shared" si="11"/>
        <v>0</v>
      </c>
      <c r="W148" s="214">
        <f t="shared" si="9"/>
        <v>0</v>
      </c>
      <c r="X148" s="306">
        <f t="shared" si="10"/>
        <v>0</v>
      </c>
      <c r="Y148" s="171"/>
      <c r="Z148" s="8"/>
      <c r="AA148" s="8"/>
      <c r="AB148" s="204"/>
      <c r="AC148" s="204"/>
      <c r="AD148" s="204"/>
      <c r="AE148" s="10"/>
      <c r="AF148" s="10"/>
      <c r="AG148" s="10"/>
      <c r="AH148" s="10"/>
      <c r="AI148" s="10"/>
      <c r="AJ148" s="10"/>
      <c r="AK148" s="219"/>
      <c r="AL148" s="219"/>
      <c r="AM148" s="219"/>
      <c r="AN148" s="219"/>
      <c r="AO148" s="219"/>
      <c r="AP148" s="219"/>
    </row>
    <row r="149" spans="1:42" hidden="1">
      <c r="A149" s="359"/>
      <c r="B149" s="89" t="s">
        <v>100</v>
      </c>
      <c r="C149" s="88">
        <v>43369</v>
      </c>
      <c r="D149" s="126"/>
      <c r="E149" s="99"/>
      <c r="F149" s="99"/>
      <c r="G149" s="180"/>
      <c r="H149" s="272"/>
      <c r="I149" s="99"/>
      <c r="J149" s="71"/>
      <c r="K149" s="71"/>
      <c r="L149" s="6"/>
      <c r="M149" s="28"/>
      <c r="N149" s="71"/>
      <c r="O149" s="71"/>
      <c r="P149" s="247"/>
      <c r="Q149" s="161"/>
      <c r="R149" s="162"/>
      <c r="S149" s="305"/>
      <c r="T149" s="161"/>
      <c r="U149" s="161"/>
      <c r="V149" s="214">
        <f t="shared" si="11"/>
        <v>0</v>
      </c>
      <c r="W149" s="214">
        <f t="shared" si="9"/>
        <v>0</v>
      </c>
      <c r="X149" s="306">
        <f t="shared" si="10"/>
        <v>0</v>
      </c>
      <c r="Y149" s="171"/>
      <c r="Z149" s="8"/>
      <c r="AA149" s="8"/>
      <c r="AB149" s="204"/>
      <c r="AC149" s="204"/>
      <c r="AD149" s="204"/>
      <c r="AE149" s="10"/>
      <c r="AF149" s="10"/>
      <c r="AG149" s="10"/>
      <c r="AH149" s="10"/>
      <c r="AI149" s="10"/>
      <c r="AJ149" s="10"/>
      <c r="AK149" s="219"/>
      <c r="AL149" s="219"/>
      <c r="AM149" s="219"/>
      <c r="AN149" s="219"/>
      <c r="AO149" s="219"/>
      <c r="AP149" s="219"/>
    </row>
    <row r="150" spans="1:42" hidden="1">
      <c r="A150" s="359"/>
      <c r="B150" s="89" t="s">
        <v>101</v>
      </c>
      <c r="C150" s="88">
        <f>C149+C148*30</f>
        <v>43609</v>
      </c>
      <c r="D150" s="126"/>
      <c r="E150" s="99"/>
      <c r="F150" s="99"/>
      <c r="G150" s="180"/>
      <c r="H150" s="272"/>
      <c r="I150" s="99"/>
      <c r="J150" s="71"/>
      <c r="K150" s="71"/>
      <c r="L150" s="6"/>
      <c r="M150" s="28"/>
      <c r="N150" s="71"/>
      <c r="O150" s="71"/>
      <c r="P150" s="247"/>
      <c r="Q150" s="161"/>
      <c r="R150" s="162"/>
      <c r="S150" s="305"/>
      <c r="T150" s="161"/>
      <c r="U150" s="161"/>
      <c r="V150" s="214">
        <f t="shared" si="11"/>
        <v>0</v>
      </c>
      <c r="W150" s="214">
        <f t="shared" si="9"/>
        <v>0</v>
      </c>
      <c r="X150" s="306">
        <f t="shared" si="10"/>
        <v>0</v>
      </c>
      <c r="Y150" s="171"/>
      <c r="Z150" s="8"/>
      <c r="AA150" s="8"/>
      <c r="AB150" s="204"/>
      <c r="AC150" s="204"/>
      <c r="AD150" s="204"/>
      <c r="AE150" s="10"/>
      <c r="AF150" s="10"/>
      <c r="AG150" s="10"/>
      <c r="AH150" s="10"/>
      <c r="AI150" s="10"/>
      <c r="AJ150" s="10"/>
      <c r="AK150" s="219"/>
      <c r="AL150" s="219"/>
      <c r="AM150" s="219"/>
      <c r="AN150" s="219"/>
      <c r="AO150" s="219"/>
      <c r="AP150" s="219"/>
    </row>
    <row r="151" spans="1:42" hidden="1">
      <c r="A151" s="359"/>
      <c r="B151" s="89" t="s">
        <v>102</v>
      </c>
      <c r="C151" s="84"/>
      <c r="D151" s="124"/>
      <c r="E151" s="99"/>
      <c r="F151" s="99"/>
      <c r="G151" s="180"/>
      <c r="H151" s="272"/>
      <c r="I151" s="99"/>
      <c r="J151" s="71"/>
      <c r="K151" s="71"/>
      <c r="L151" s="6"/>
      <c r="M151" s="28"/>
      <c r="N151" s="71"/>
      <c r="O151" s="71"/>
      <c r="P151" s="247"/>
      <c r="Q151" s="161"/>
      <c r="R151" s="162"/>
      <c r="S151" s="305"/>
      <c r="T151" s="161"/>
      <c r="U151" s="161"/>
      <c r="V151" s="214">
        <f t="shared" si="11"/>
        <v>0</v>
      </c>
      <c r="W151" s="214">
        <f t="shared" si="9"/>
        <v>0</v>
      </c>
      <c r="X151" s="306">
        <f t="shared" si="10"/>
        <v>0</v>
      </c>
      <c r="Y151" s="171"/>
      <c r="Z151" s="8"/>
      <c r="AA151" s="8"/>
      <c r="AB151" s="204"/>
      <c r="AC151" s="204"/>
      <c r="AD151" s="204"/>
      <c r="AE151" s="10"/>
      <c r="AF151" s="10"/>
      <c r="AG151" s="10"/>
      <c r="AH151" s="10"/>
      <c r="AI151" s="10"/>
      <c r="AJ151" s="10"/>
      <c r="AK151" s="219"/>
      <c r="AL151" s="219"/>
      <c r="AM151" s="219"/>
      <c r="AN151" s="219"/>
      <c r="AO151" s="219"/>
      <c r="AP151" s="219"/>
    </row>
    <row r="152" spans="1:42" hidden="1">
      <c r="A152" s="359"/>
      <c r="B152" s="89" t="s">
        <v>103</v>
      </c>
      <c r="C152" s="84"/>
      <c r="D152" s="124"/>
      <c r="E152" s="99"/>
      <c r="F152" s="99"/>
      <c r="G152" s="180"/>
      <c r="H152" s="272"/>
      <c r="I152" s="99"/>
      <c r="J152" s="71"/>
      <c r="K152" s="71"/>
      <c r="L152" s="6"/>
      <c r="M152" s="28"/>
      <c r="N152" s="71"/>
      <c r="O152" s="71"/>
      <c r="P152" s="247"/>
      <c r="Q152" s="161"/>
      <c r="R152" s="162"/>
      <c r="S152" s="305"/>
      <c r="T152" s="161"/>
      <c r="U152" s="161"/>
      <c r="V152" s="214">
        <f t="shared" si="11"/>
        <v>0</v>
      </c>
      <c r="W152" s="214">
        <f t="shared" si="9"/>
        <v>0</v>
      </c>
      <c r="X152" s="306">
        <f t="shared" si="10"/>
        <v>0</v>
      </c>
      <c r="Y152" s="171"/>
      <c r="Z152" s="8"/>
      <c r="AA152" s="8"/>
      <c r="AB152" s="204"/>
      <c r="AC152" s="204"/>
      <c r="AD152" s="204"/>
      <c r="AE152" s="10"/>
      <c r="AF152" s="10"/>
      <c r="AG152" s="10"/>
      <c r="AH152" s="10"/>
      <c r="AI152" s="10"/>
      <c r="AJ152" s="10"/>
      <c r="AK152" s="219"/>
      <c r="AL152" s="219"/>
      <c r="AM152" s="219"/>
      <c r="AN152" s="219"/>
      <c r="AO152" s="219"/>
      <c r="AP152" s="219"/>
    </row>
    <row r="153" spans="1:42" hidden="1">
      <c r="A153" s="360"/>
      <c r="B153" s="89" t="s">
        <v>104</v>
      </c>
      <c r="C153" s="90">
        <f>(C150-$Q$2)/30</f>
        <v>-10.4</v>
      </c>
      <c r="D153" s="127"/>
      <c r="E153" s="99"/>
      <c r="F153" s="99"/>
      <c r="G153" s="180"/>
      <c r="H153" s="272"/>
      <c r="I153" s="99"/>
      <c r="J153" s="71"/>
      <c r="K153" s="71"/>
      <c r="L153" s="6"/>
      <c r="M153" s="28"/>
      <c r="N153" s="71"/>
      <c r="O153" s="71"/>
      <c r="P153" s="247"/>
      <c r="Q153" s="161"/>
      <c r="R153" s="162"/>
      <c r="S153" s="305"/>
      <c r="T153" s="161"/>
      <c r="U153" s="161"/>
      <c r="V153" s="214">
        <f t="shared" si="11"/>
        <v>0</v>
      </c>
      <c r="W153" s="214">
        <f t="shared" si="9"/>
        <v>0</v>
      </c>
      <c r="X153" s="306">
        <f t="shared" si="10"/>
        <v>0</v>
      </c>
      <c r="Y153" s="171"/>
      <c r="Z153" s="8"/>
      <c r="AA153" s="8"/>
      <c r="AB153" s="204"/>
      <c r="AC153" s="204"/>
      <c r="AD153" s="204"/>
      <c r="AE153" s="10"/>
      <c r="AF153" s="10"/>
      <c r="AG153" s="10"/>
      <c r="AH153" s="10"/>
      <c r="AI153" s="10"/>
      <c r="AJ153" s="10"/>
      <c r="AK153" s="219"/>
      <c r="AL153" s="219"/>
      <c r="AM153" s="219"/>
      <c r="AN153" s="219"/>
      <c r="AO153" s="219"/>
      <c r="AP153" s="219"/>
    </row>
    <row r="154" spans="1:42" hidden="1">
      <c r="A154" s="358">
        <v>12</v>
      </c>
      <c r="B154" s="387" t="s">
        <v>2042</v>
      </c>
      <c r="C154" s="388"/>
      <c r="D154" s="135"/>
      <c r="E154" s="91"/>
      <c r="F154" s="91"/>
      <c r="G154" s="176"/>
      <c r="H154" s="265"/>
      <c r="I154" s="91"/>
      <c r="J154" s="91"/>
      <c r="K154" s="91"/>
      <c r="L154" s="92"/>
      <c r="M154" s="265"/>
      <c r="N154" s="91"/>
      <c r="O154" s="91"/>
      <c r="P154" s="164"/>
      <c r="Q154" s="164"/>
      <c r="R154" s="165"/>
      <c r="S154" s="163"/>
      <c r="T154" s="164"/>
      <c r="U154" s="164"/>
      <c r="V154" s="214">
        <f t="shared" si="11"/>
        <v>0</v>
      </c>
      <c r="W154" s="214">
        <f t="shared" si="9"/>
        <v>0</v>
      </c>
      <c r="X154" s="306">
        <f t="shared" si="10"/>
        <v>0</v>
      </c>
      <c r="Y154" s="171"/>
      <c r="Z154" s="8"/>
      <c r="AA154" s="8"/>
      <c r="AB154" s="204"/>
      <c r="AC154" s="204"/>
      <c r="AD154" s="204"/>
      <c r="AE154" s="10"/>
      <c r="AF154" s="10"/>
      <c r="AG154" s="10"/>
      <c r="AH154" s="10"/>
      <c r="AI154" s="10"/>
      <c r="AJ154" s="10"/>
      <c r="AK154" s="219"/>
      <c r="AL154" s="219"/>
      <c r="AM154" s="219"/>
      <c r="AN154" s="219"/>
      <c r="AO154" s="219"/>
      <c r="AP154" s="219"/>
    </row>
    <row r="155" spans="1:42" hidden="1">
      <c r="A155" s="359"/>
      <c r="B155" s="394" t="s">
        <v>2043</v>
      </c>
      <c r="C155" s="395"/>
      <c r="D155" s="97"/>
      <c r="E155" s="99" t="s">
        <v>2098</v>
      </c>
      <c r="F155" s="99" t="s">
        <v>117</v>
      </c>
      <c r="G155" s="180">
        <v>9942492221</v>
      </c>
      <c r="H155" s="272"/>
      <c r="I155" s="99"/>
      <c r="J155" s="71"/>
      <c r="K155" s="71"/>
      <c r="L155" s="6"/>
      <c r="M155" s="28"/>
      <c r="N155" s="71"/>
      <c r="O155" s="71"/>
      <c r="P155" s="247"/>
      <c r="Q155" s="161"/>
      <c r="R155" s="162"/>
      <c r="S155" s="305"/>
      <c r="T155" s="161"/>
      <c r="U155" s="161"/>
      <c r="V155" s="214">
        <f t="shared" si="11"/>
        <v>0</v>
      </c>
      <c r="W155" s="214">
        <f t="shared" si="9"/>
        <v>0</v>
      </c>
      <c r="X155" s="306">
        <f t="shared" si="10"/>
        <v>0</v>
      </c>
      <c r="Y155" s="171"/>
      <c r="Z155" s="8"/>
      <c r="AA155" s="8"/>
      <c r="AB155" s="204"/>
      <c r="AC155" s="204"/>
      <c r="AD155" s="204"/>
      <c r="AE155" s="10"/>
      <c r="AF155" s="10"/>
      <c r="AG155" s="10"/>
      <c r="AH155" s="4"/>
      <c r="AI155" s="4"/>
      <c r="AJ155" s="10"/>
      <c r="AK155" s="219"/>
      <c r="AL155" s="219"/>
      <c r="AM155" s="219"/>
      <c r="AN155" s="219"/>
      <c r="AO155" s="219"/>
      <c r="AP155" s="219"/>
    </row>
    <row r="156" spans="1:42" hidden="1">
      <c r="A156" s="359"/>
      <c r="B156" s="396"/>
      <c r="C156" s="397"/>
      <c r="D156" s="98"/>
      <c r="E156" s="200" t="s">
        <v>2097</v>
      </c>
      <c r="F156" s="91"/>
      <c r="G156" s="176"/>
      <c r="H156" s="265"/>
      <c r="I156" s="91"/>
      <c r="J156" s="91">
        <v>7400</v>
      </c>
      <c r="K156" s="91"/>
      <c r="L156" s="92"/>
      <c r="M156" s="265"/>
      <c r="N156" s="91"/>
      <c r="O156" s="91"/>
      <c r="P156" s="247">
        <v>2715</v>
      </c>
      <c r="Q156" s="164"/>
      <c r="R156" s="165"/>
      <c r="S156" s="163"/>
      <c r="T156" s="164"/>
      <c r="U156" s="164"/>
      <c r="V156" s="214">
        <f t="shared" si="11"/>
        <v>4685</v>
      </c>
      <c r="W156" s="214">
        <f t="shared" si="9"/>
        <v>0</v>
      </c>
      <c r="X156" s="306">
        <f t="shared" si="10"/>
        <v>0</v>
      </c>
      <c r="Y156" s="171"/>
      <c r="Z156" s="8"/>
      <c r="AA156" s="8"/>
      <c r="AB156" s="8"/>
      <c r="AC156" s="8"/>
      <c r="AD156" s="204"/>
      <c r="AE156" s="10"/>
      <c r="AF156" s="10"/>
      <c r="AG156" s="10"/>
      <c r="AH156" s="4"/>
      <c r="AI156" s="4"/>
      <c r="AJ156" s="10"/>
      <c r="AK156" s="219"/>
      <c r="AL156" s="219"/>
      <c r="AM156" s="219"/>
      <c r="AN156" s="219"/>
      <c r="AO156" s="219"/>
      <c r="AP156" s="219"/>
    </row>
    <row r="157" spans="1:42" hidden="1">
      <c r="A157" s="359"/>
      <c r="B157" s="83" t="s">
        <v>96</v>
      </c>
      <c r="C157" s="84">
        <v>21.26</v>
      </c>
      <c r="D157" s="124"/>
      <c r="E157" s="91"/>
      <c r="F157" s="91"/>
      <c r="G157" s="176"/>
      <c r="H157" s="265"/>
      <c r="I157" s="91"/>
      <c r="J157" s="91"/>
      <c r="K157" s="91"/>
      <c r="L157" s="92"/>
      <c r="M157" s="265"/>
      <c r="N157" s="91"/>
      <c r="O157" s="91"/>
      <c r="P157" s="247"/>
      <c r="Q157" s="164"/>
      <c r="R157" s="165"/>
      <c r="S157" s="163"/>
      <c r="T157" s="164"/>
      <c r="U157" s="164"/>
      <c r="V157" s="214"/>
      <c r="W157" s="214">
        <f t="shared" si="9"/>
        <v>0</v>
      </c>
      <c r="X157" s="306">
        <f t="shared" si="10"/>
        <v>0</v>
      </c>
      <c r="Y157" s="171"/>
      <c r="Z157" s="8"/>
      <c r="AA157" s="8"/>
      <c r="AB157" s="8"/>
      <c r="AC157" s="8"/>
      <c r="AD157" s="204"/>
      <c r="AE157" s="10"/>
      <c r="AF157" s="10"/>
      <c r="AG157" s="10"/>
      <c r="AH157" s="4"/>
      <c r="AI157" s="4"/>
      <c r="AJ157" s="10"/>
      <c r="AK157" s="219"/>
      <c r="AL157" s="219"/>
      <c r="AM157" s="219"/>
      <c r="AN157" s="219"/>
      <c r="AO157" s="219"/>
      <c r="AP157" s="219"/>
    </row>
    <row r="158" spans="1:42" hidden="1">
      <c r="A158" s="359"/>
      <c r="B158" s="83" t="s">
        <v>97</v>
      </c>
      <c r="C158" s="86"/>
      <c r="D158" s="125"/>
      <c r="E158" s="91"/>
      <c r="F158" s="91"/>
      <c r="G158" s="176"/>
      <c r="H158" s="265"/>
      <c r="I158" s="91"/>
      <c r="J158" s="91"/>
      <c r="K158" s="91"/>
      <c r="L158" s="92"/>
      <c r="M158" s="265"/>
      <c r="N158" s="91"/>
      <c r="O158" s="91"/>
      <c r="P158" s="164"/>
      <c r="Q158" s="164"/>
      <c r="R158" s="165"/>
      <c r="S158" s="163"/>
      <c r="T158" s="164"/>
      <c r="U158" s="164"/>
      <c r="V158" s="214">
        <f t="shared" si="11"/>
        <v>0</v>
      </c>
      <c r="W158" s="214">
        <f t="shared" si="9"/>
        <v>0</v>
      </c>
      <c r="X158" s="306">
        <f t="shared" si="10"/>
        <v>0</v>
      </c>
      <c r="Y158" s="171"/>
      <c r="Z158" s="8"/>
      <c r="AA158" s="8"/>
      <c r="AB158" s="8"/>
      <c r="AC158" s="8"/>
      <c r="AD158" s="204"/>
      <c r="AE158" s="10"/>
      <c r="AF158" s="10"/>
      <c r="AG158" s="10"/>
      <c r="AH158" s="4"/>
      <c r="AI158" s="4"/>
      <c r="AJ158" s="10"/>
      <c r="AK158" s="219"/>
      <c r="AL158" s="219"/>
      <c r="AM158" s="219"/>
      <c r="AN158" s="219"/>
      <c r="AO158" s="219"/>
      <c r="AP158" s="219"/>
    </row>
    <row r="159" spans="1:42" hidden="1">
      <c r="A159" s="359"/>
      <c r="B159" s="83" t="s">
        <v>186</v>
      </c>
      <c r="C159" s="86"/>
      <c r="D159" s="125"/>
      <c r="E159" s="91"/>
      <c r="F159" s="91"/>
      <c r="G159" s="176"/>
      <c r="H159" s="265"/>
      <c r="I159" s="91"/>
      <c r="J159" s="91"/>
      <c r="K159" s="91"/>
      <c r="L159" s="92"/>
      <c r="M159" s="265"/>
      <c r="N159" s="91"/>
      <c r="O159" s="91"/>
      <c r="P159" s="164"/>
      <c r="Q159" s="164"/>
      <c r="R159" s="165"/>
      <c r="S159" s="163"/>
      <c r="T159" s="164"/>
      <c r="U159" s="164"/>
      <c r="V159" s="214">
        <f t="shared" si="11"/>
        <v>0</v>
      </c>
      <c r="W159" s="214">
        <f t="shared" si="9"/>
        <v>0</v>
      </c>
      <c r="X159" s="306">
        <f t="shared" si="10"/>
        <v>0</v>
      </c>
      <c r="Y159" s="171"/>
      <c r="Z159" s="8"/>
      <c r="AA159" s="8"/>
      <c r="AB159" s="8"/>
      <c r="AC159" s="8"/>
      <c r="AD159" s="204"/>
      <c r="AE159" s="10"/>
      <c r="AF159" s="10"/>
      <c r="AG159" s="10"/>
      <c r="AH159" s="4"/>
      <c r="AI159" s="4"/>
      <c r="AJ159" s="10"/>
      <c r="AK159" s="219"/>
      <c r="AL159" s="219"/>
      <c r="AM159" s="219"/>
      <c r="AN159" s="219"/>
      <c r="AO159" s="219"/>
      <c r="AP159" s="219"/>
    </row>
    <row r="160" spans="1:42" hidden="1">
      <c r="A160" s="359"/>
      <c r="B160" s="83" t="s">
        <v>187</v>
      </c>
      <c r="C160" s="86"/>
      <c r="D160" s="125"/>
      <c r="E160" s="91"/>
      <c r="F160" s="91"/>
      <c r="G160" s="176"/>
      <c r="H160" s="265"/>
      <c r="I160" s="91"/>
      <c r="J160" s="91"/>
      <c r="K160" s="91"/>
      <c r="L160" s="92"/>
      <c r="M160" s="265"/>
      <c r="N160" s="91"/>
      <c r="O160" s="91"/>
      <c r="P160" s="164"/>
      <c r="Q160" s="164"/>
      <c r="R160" s="165"/>
      <c r="S160" s="163"/>
      <c r="T160" s="164"/>
      <c r="U160" s="164"/>
      <c r="V160" s="214">
        <f t="shared" si="11"/>
        <v>0</v>
      </c>
      <c r="W160" s="214">
        <f t="shared" si="9"/>
        <v>0</v>
      </c>
      <c r="X160" s="306">
        <f t="shared" si="10"/>
        <v>0</v>
      </c>
      <c r="Y160" s="171"/>
      <c r="Z160" s="8"/>
      <c r="AA160" s="8"/>
      <c r="AB160" s="8"/>
      <c r="AC160" s="8"/>
      <c r="AD160" s="204"/>
      <c r="AE160" s="10"/>
      <c r="AF160" s="10"/>
      <c r="AG160" s="10"/>
      <c r="AH160" s="4"/>
      <c r="AI160" s="4"/>
      <c r="AJ160" s="10"/>
      <c r="AK160" s="219"/>
      <c r="AL160" s="219"/>
      <c r="AM160" s="219"/>
      <c r="AN160" s="219"/>
      <c r="AO160" s="219"/>
      <c r="AP160" s="219"/>
    </row>
    <row r="161" spans="1:42" hidden="1">
      <c r="A161" s="359"/>
      <c r="B161" s="83" t="s">
        <v>98</v>
      </c>
      <c r="C161" s="88">
        <v>43444</v>
      </c>
      <c r="D161" s="126"/>
      <c r="E161" s="91"/>
      <c r="F161" s="91"/>
      <c r="G161" s="176"/>
      <c r="H161" s="265"/>
      <c r="I161" s="91"/>
      <c r="J161" s="91"/>
      <c r="K161" s="91"/>
      <c r="L161" s="92"/>
      <c r="M161" s="265"/>
      <c r="N161" s="91"/>
      <c r="O161" s="91"/>
      <c r="P161" s="164"/>
      <c r="Q161" s="164"/>
      <c r="R161" s="165"/>
      <c r="S161" s="163"/>
      <c r="T161" s="164"/>
      <c r="U161" s="164"/>
      <c r="V161" s="214">
        <f t="shared" si="11"/>
        <v>0</v>
      </c>
      <c r="W161" s="214">
        <f t="shared" si="9"/>
        <v>0</v>
      </c>
      <c r="X161" s="306">
        <f t="shared" si="10"/>
        <v>0</v>
      </c>
      <c r="Y161" s="171"/>
      <c r="Z161" s="8"/>
      <c r="AA161" s="8"/>
      <c r="AB161" s="8"/>
      <c r="AC161" s="8"/>
      <c r="AD161" s="204"/>
      <c r="AE161" s="10"/>
      <c r="AF161" s="10"/>
      <c r="AG161" s="10"/>
      <c r="AH161" s="4"/>
      <c r="AI161" s="4"/>
      <c r="AJ161" s="10"/>
      <c r="AK161" s="219"/>
      <c r="AL161" s="219"/>
      <c r="AM161" s="219"/>
      <c r="AN161" s="219"/>
      <c r="AO161" s="219"/>
      <c r="AP161" s="219"/>
    </row>
    <row r="162" spans="1:42" hidden="1">
      <c r="A162" s="359"/>
      <c r="B162" s="83" t="s">
        <v>99</v>
      </c>
      <c r="C162" s="84">
        <v>8</v>
      </c>
      <c r="D162" s="124"/>
      <c r="E162" s="91"/>
      <c r="F162" s="91"/>
      <c r="G162" s="176"/>
      <c r="H162" s="265"/>
      <c r="I162" s="91"/>
      <c r="J162" s="91"/>
      <c r="K162" s="91"/>
      <c r="L162" s="92"/>
      <c r="M162" s="265"/>
      <c r="N162" s="91"/>
      <c r="O162" s="91"/>
      <c r="P162" s="164"/>
      <c r="Q162" s="164"/>
      <c r="R162" s="165"/>
      <c r="S162" s="163"/>
      <c r="T162" s="164"/>
      <c r="U162" s="164"/>
      <c r="V162" s="214">
        <f t="shared" si="11"/>
        <v>0</v>
      </c>
      <c r="W162" s="214">
        <f t="shared" si="9"/>
        <v>0</v>
      </c>
      <c r="X162" s="306">
        <f t="shared" si="10"/>
        <v>0</v>
      </c>
      <c r="Y162" s="171"/>
      <c r="Z162" s="8"/>
      <c r="AA162" s="8"/>
      <c r="AB162" s="8"/>
      <c r="AC162" s="8"/>
      <c r="AD162" s="204"/>
      <c r="AE162" s="10"/>
      <c r="AF162" s="10"/>
      <c r="AG162" s="10"/>
      <c r="AH162" s="4"/>
      <c r="AI162" s="4"/>
      <c r="AJ162" s="10"/>
      <c r="AK162" s="219"/>
      <c r="AL162" s="219"/>
      <c r="AM162" s="219"/>
      <c r="AN162" s="219"/>
      <c r="AO162" s="219"/>
      <c r="AP162" s="219"/>
    </row>
    <row r="163" spans="1:42" hidden="1">
      <c r="A163" s="359"/>
      <c r="B163" s="89" t="s">
        <v>100</v>
      </c>
      <c r="C163" s="88">
        <v>43495</v>
      </c>
      <c r="D163" s="126"/>
      <c r="E163" s="91"/>
      <c r="F163" s="91"/>
      <c r="G163" s="176"/>
      <c r="H163" s="265"/>
      <c r="I163" s="91"/>
      <c r="J163" s="91"/>
      <c r="K163" s="91"/>
      <c r="L163" s="92"/>
      <c r="M163" s="265"/>
      <c r="N163" s="91"/>
      <c r="O163" s="91"/>
      <c r="P163" s="164"/>
      <c r="Q163" s="164"/>
      <c r="R163" s="165"/>
      <c r="S163" s="163"/>
      <c r="T163" s="164"/>
      <c r="U163" s="164"/>
      <c r="V163" s="214">
        <f t="shared" si="11"/>
        <v>0</v>
      </c>
      <c r="W163" s="214">
        <f t="shared" si="9"/>
        <v>0</v>
      </c>
      <c r="X163" s="306">
        <f t="shared" si="10"/>
        <v>0</v>
      </c>
      <c r="Y163" s="171"/>
      <c r="Z163" s="8"/>
      <c r="AA163" s="8"/>
      <c r="AB163" s="8"/>
      <c r="AC163" s="8"/>
      <c r="AD163" s="204"/>
      <c r="AE163" s="10"/>
      <c r="AF163" s="10"/>
      <c r="AG163" s="10"/>
      <c r="AH163" s="4"/>
      <c r="AI163" s="4"/>
      <c r="AJ163" s="10"/>
      <c r="AK163" s="219"/>
      <c r="AL163" s="219"/>
      <c r="AM163" s="219"/>
      <c r="AN163" s="219"/>
      <c r="AO163" s="219"/>
      <c r="AP163" s="219"/>
    </row>
    <row r="164" spans="1:42" hidden="1">
      <c r="A164" s="359"/>
      <c r="B164" s="89" t="s">
        <v>101</v>
      </c>
      <c r="C164" s="88">
        <f>C163+C162*30</f>
        <v>43735</v>
      </c>
      <c r="D164" s="126"/>
      <c r="E164" s="91"/>
      <c r="F164" s="91"/>
      <c r="G164" s="176"/>
      <c r="H164" s="265"/>
      <c r="I164" s="91"/>
      <c r="J164" s="91"/>
      <c r="K164" s="91"/>
      <c r="L164" s="92"/>
      <c r="M164" s="265"/>
      <c r="N164" s="91"/>
      <c r="O164" s="91"/>
      <c r="P164" s="164"/>
      <c r="Q164" s="164"/>
      <c r="R164" s="165"/>
      <c r="S164" s="163"/>
      <c r="T164" s="164"/>
      <c r="U164" s="164"/>
      <c r="V164" s="214">
        <f t="shared" si="11"/>
        <v>0</v>
      </c>
      <c r="W164" s="214">
        <f t="shared" si="9"/>
        <v>0</v>
      </c>
      <c r="X164" s="306">
        <f t="shared" si="10"/>
        <v>0</v>
      </c>
      <c r="Y164" s="171"/>
      <c r="Z164" s="8"/>
      <c r="AA164" s="8"/>
      <c r="AB164" s="8"/>
      <c r="AC164" s="8"/>
      <c r="AD164" s="204"/>
      <c r="AE164" s="10"/>
      <c r="AF164" s="10"/>
      <c r="AG164" s="10"/>
      <c r="AH164" s="4"/>
      <c r="AI164" s="4"/>
      <c r="AJ164" s="10"/>
      <c r="AK164" s="219"/>
      <c r="AL164" s="219"/>
      <c r="AM164" s="219"/>
      <c r="AN164" s="219"/>
      <c r="AO164" s="219"/>
      <c r="AP164" s="219"/>
    </row>
    <row r="165" spans="1:42" hidden="1">
      <c r="A165" s="359"/>
      <c r="B165" s="89" t="s">
        <v>102</v>
      </c>
      <c r="C165" s="84"/>
      <c r="D165" s="124"/>
      <c r="E165" s="91"/>
      <c r="F165" s="91"/>
      <c r="G165" s="176"/>
      <c r="H165" s="265"/>
      <c r="I165" s="91"/>
      <c r="J165" s="91"/>
      <c r="K165" s="91"/>
      <c r="L165" s="92"/>
      <c r="M165" s="265"/>
      <c r="N165" s="91"/>
      <c r="O165" s="91"/>
      <c r="P165" s="164"/>
      <c r="Q165" s="164"/>
      <c r="R165" s="165"/>
      <c r="S165" s="163"/>
      <c r="T165" s="164"/>
      <c r="U165" s="164"/>
      <c r="V165" s="214">
        <f t="shared" si="11"/>
        <v>0</v>
      </c>
      <c r="W165" s="214">
        <f t="shared" si="9"/>
        <v>0</v>
      </c>
      <c r="X165" s="306">
        <f t="shared" si="10"/>
        <v>0</v>
      </c>
      <c r="Y165" s="171"/>
      <c r="Z165" s="8"/>
      <c r="AA165" s="8"/>
      <c r="AB165" s="8"/>
      <c r="AC165" s="8"/>
      <c r="AD165" s="204"/>
      <c r="AE165" s="10"/>
      <c r="AF165" s="10"/>
      <c r="AG165" s="10"/>
      <c r="AH165" s="4"/>
      <c r="AI165" s="4"/>
      <c r="AJ165" s="10"/>
      <c r="AK165" s="219"/>
      <c r="AL165" s="219"/>
      <c r="AM165" s="219"/>
      <c r="AN165" s="219"/>
      <c r="AO165" s="219"/>
      <c r="AP165" s="219"/>
    </row>
    <row r="166" spans="1:42" hidden="1">
      <c r="A166" s="359"/>
      <c r="B166" s="89" t="s">
        <v>103</v>
      </c>
      <c r="C166" s="84"/>
      <c r="D166" s="136"/>
      <c r="E166" s="100"/>
      <c r="F166" s="100"/>
      <c r="G166" s="181"/>
      <c r="H166" s="265"/>
      <c r="I166" s="91"/>
      <c r="J166" s="91"/>
      <c r="K166" s="91"/>
      <c r="L166" s="92"/>
      <c r="M166" s="265"/>
      <c r="N166" s="91"/>
      <c r="O166" s="91"/>
      <c r="P166" s="164"/>
      <c r="Q166" s="164"/>
      <c r="R166" s="165"/>
      <c r="S166" s="163"/>
      <c r="T166" s="164"/>
      <c r="U166" s="164"/>
      <c r="V166" s="214">
        <f t="shared" si="11"/>
        <v>0</v>
      </c>
      <c r="W166" s="214">
        <f t="shared" si="9"/>
        <v>0</v>
      </c>
      <c r="X166" s="306">
        <f t="shared" si="10"/>
        <v>0</v>
      </c>
      <c r="Y166" s="171"/>
      <c r="Z166" s="8"/>
      <c r="AA166" s="8"/>
      <c r="AB166" s="8"/>
      <c r="AC166" s="8"/>
      <c r="AD166" s="204"/>
      <c r="AE166" s="10"/>
      <c r="AF166" s="10"/>
      <c r="AG166" s="10"/>
      <c r="AH166" s="4"/>
      <c r="AI166" s="4"/>
      <c r="AJ166" s="10"/>
      <c r="AK166" s="219"/>
      <c r="AL166" s="219"/>
      <c r="AM166" s="219"/>
      <c r="AN166" s="219"/>
      <c r="AO166" s="219"/>
      <c r="AP166" s="219"/>
    </row>
    <row r="167" spans="1:42" hidden="1">
      <c r="A167" s="360"/>
      <c r="B167" s="89" t="s">
        <v>104</v>
      </c>
      <c r="C167" s="90">
        <f>(C164-$Q$2)/30</f>
        <v>-6.2</v>
      </c>
      <c r="D167" s="137"/>
      <c r="E167" s="100"/>
      <c r="F167" s="100"/>
      <c r="G167" s="181"/>
      <c r="H167" s="265"/>
      <c r="I167" s="91"/>
      <c r="J167" s="91"/>
      <c r="K167" s="91"/>
      <c r="L167" s="92"/>
      <c r="M167" s="265"/>
      <c r="N167" s="91"/>
      <c r="O167" s="91"/>
      <c r="P167" s="164"/>
      <c r="Q167" s="164"/>
      <c r="R167" s="165"/>
      <c r="S167" s="163"/>
      <c r="T167" s="164"/>
      <c r="U167" s="164"/>
      <c r="V167" s="214">
        <f t="shared" si="11"/>
        <v>0</v>
      </c>
      <c r="W167" s="214">
        <f t="shared" si="9"/>
        <v>0</v>
      </c>
      <c r="X167" s="306">
        <f t="shared" si="10"/>
        <v>0</v>
      </c>
      <c r="Y167" s="171"/>
      <c r="Z167" s="8"/>
      <c r="AA167" s="8"/>
      <c r="AB167" s="8"/>
      <c r="AC167" s="8"/>
      <c r="AD167" s="204"/>
      <c r="AE167" s="10"/>
      <c r="AF167" s="10"/>
      <c r="AG167" s="10"/>
      <c r="AH167" s="4"/>
      <c r="AI167" s="4"/>
      <c r="AJ167" s="10"/>
      <c r="AK167" s="219"/>
      <c r="AL167" s="219"/>
      <c r="AM167" s="219"/>
      <c r="AN167" s="219"/>
      <c r="AO167" s="219"/>
      <c r="AP167" s="219"/>
    </row>
    <row r="168" spans="1:42" ht="33.4" hidden="1" customHeight="1">
      <c r="A168" s="105">
        <v>13</v>
      </c>
      <c r="B168" s="373" t="s">
        <v>262</v>
      </c>
      <c r="C168" s="374"/>
      <c r="D168" s="129"/>
      <c r="E168" s="201" t="s">
        <v>91</v>
      </c>
      <c r="F168" s="87"/>
      <c r="G168" s="175"/>
      <c r="H168" s="267"/>
      <c r="I168" s="87"/>
      <c r="J168" s="77">
        <v>31930</v>
      </c>
      <c r="K168" s="71"/>
      <c r="L168" s="6"/>
      <c r="M168" s="28"/>
      <c r="N168" s="71"/>
      <c r="O168" s="71"/>
      <c r="P168" s="247"/>
      <c r="Q168" s="161"/>
      <c r="R168" s="162"/>
      <c r="S168" s="305"/>
      <c r="T168" s="161"/>
      <c r="U168" s="161"/>
      <c r="V168" s="214">
        <f t="shared" si="11"/>
        <v>31930</v>
      </c>
      <c r="W168" s="214">
        <f t="shared" si="9"/>
        <v>0</v>
      </c>
      <c r="X168" s="306">
        <f t="shared" si="10"/>
        <v>0</v>
      </c>
      <c r="Y168" s="171"/>
      <c r="Z168" s="8"/>
      <c r="AA168" s="8"/>
      <c r="AB168" s="204"/>
      <c r="AC168" s="204"/>
      <c r="AD168" s="204"/>
      <c r="AE168" s="10"/>
      <c r="AF168" s="10"/>
      <c r="AG168" s="10"/>
      <c r="AH168" s="10"/>
      <c r="AI168" s="10"/>
      <c r="AJ168" s="10"/>
      <c r="AK168" s="219"/>
      <c r="AL168" s="219"/>
      <c r="AM168" s="219"/>
      <c r="AN168" s="219"/>
      <c r="AO168" s="219"/>
      <c r="AP168" s="219"/>
    </row>
    <row r="169" spans="1:42" ht="16" hidden="1" thickBot="1">
      <c r="A169" s="375" t="s">
        <v>66</v>
      </c>
      <c r="B169" s="376"/>
      <c r="C169" s="376"/>
      <c r="D169" s="376"/>
      <c r="E169" s="376"/>
      <c r="F169" s="376"/>
      <c r="G169" s="376"/>
      <c r="H169" s="119">
        <f>SUM(H7:H168)</f>
        <v>0</v>
      </c>
      <c r="I169" s="118">
        <f>SUM(I7:I168)</f>
        <v>0</v>
      </c>
      <c r="J169" s="118">
        <f>SUM(J7:J168)</f>
        <v>142884</v>
      </c>
      <c r="K169" s="118">
        <f>SUM(K7:K168)-K157-K143</f>
        <v>14495</v>
      </c>
      <c r="L169" s="120">
        <f>SUM(L7:L168)</f>
        <v>19718</v>
      </c>
      <c r="M169" s="119"/>
      <c r="N169" s="118"/>
      <c r="O169" s="118"/>
      <c r="P169" s="118">
        <f>SUM(P7:P168)</f>
        <v>37685</v>
      </c>
      <c r="Q169" s="118">
        <f>SUM(Q7:Q168)</f>
        <v>767</v>
      </c>
      <c r="R169" s="120">
        <f>SUM(R7:R168)</f>
        <v>0</v>
      </c>
      <c r="S169" s="119"/>
      <c r="T169" s="118"/>
      <c r="U169" s="118"/>
      <c r="V169" s="118">
        <f>SUM(V7:V168)</f>
        <v>119694</v>
      </c>
      <c r="W169" s="118">
        <f>SUM(W7:W168)</f>
        <v>18951</v>
      </c>
      <c r="X169" s="120">
        <f>SUM(X7:X168)</f>
        <v>19718</v>
      </c>
      <c r="Y169" s="121"/>
      <c r="Z169" s="118"/>
      <c r="AA169" s="118"/>
      <c r="AB169" s="118"/>
      <c r="AC169" s="118"/>
      <c r="AD169" s="118">
        <f>SUM(AD7:AD168)</f>
        <v>0</v>
      </c>
      <c r="AE169" s="118"/>
      <c r="AF169" s="118"/>
      <c r="AG169" s="118"/>
      <c r="AH169" s="118">
        <f>SUM(AH7:AH168)</f>
        <v>0</v>
      </c>
      <c r="AI169" s="118">
        <f>SUM(AI7:AI168)</f>
        <v>0</v>
      </c>
      <c r="AJ169" s="118">
        <f>SUM(AJ7:AJ168)</f>
        <v>0</v>
      </c>
      <c r="AK169" s="118"/>
      <c r="AL169" s="118"/>
      <c r="AM169" s="118"/>
      <c r="AN169" s="118"/>
      <c r="AO169" s="118"/>
      <c r="AP169" s="118"/>
    </row>
    <row r="170" spans="1:42" ht="21.5" hidden="1" thickBot="1">
      <c r="A170" s="370" t="s">
        <v>2103</v>
      </c>
      <c r="B170" s="371"/>
      <c r="C170" s="371"/>
      <c r="D170" s="371"/>
      <c r="E170" s="372"/>
      <c r="F170" s="116"/>
      <c r="G170" s="181"/>
      <c r="H170" s="265"/>
      <c r="I170" s="91"/>
      <c r="J170" s="91"/>
      <c r="K170" s="91"/>
      <c r="L170" s="92"/>
      <c r="M170" s="265"/>
      <c r="N170" s="91"/>
      <c r="O170" s="91"/>
      <c r="P170" s="164"/>
      <c r="Q170" s="164"/>
      <c r="R170" s="165"/>
      <c r="S170" s="163"/>
      <c r="T170" s="164"/>
      <c r="U170" s="164"/>
      <c r="V170" s="214"/>
      <c r="W170" s="214"/>
      <c r="X170" s="306"/>
      <c r="Y170" s="171"/>
      <c r="Z170" s="8"/>
      <c r="AA170" s="8"/>
      <c r="AB170" s="8"/>
      <c r="AC170" s="8"/>
      <c r="AD170" s="204"/>
      <c r="AE170" s="10"/>
      <c r="AF170" s="10"/>
      <c r="AG170" s="10"/>
      <c r="AH170" s="4"/>
      <c r="AI170" s="4"/>
      <c r="AJ170" s="10"/>
      <c r="AK170" s="219"/>
      <c r="AL170" s="219"/>
      <c r="AM170" s="219"/>
      <c r="AN170" s="219"/>
      <c r="AO170" s="219"/>
      <c r="AP170" s="219"/>
    </row>
    <row r="171" spans="1:42" s="76" customFormat="1" hidden="1">
      <c r="A171" s="381">
        <v>14</v>
      </c>
      <c r="B171" s="411" t="s">
        <v>253</v>
      </c>
      <c r="C171" s="411"/>
      <c r="D171" s="122"/>
      <c r="E171" s="81"/>
      <c r="F171" s="81"/>
      <c r="G171" s="173"/>
      <c r="H171" s="263"/>
      <c r="I171" s="238"/>
      <c r="J171" s="243"/>
      <c r="K171" s="243"/>
      <c r="L171" s="264"/>
      <c r="M171" s="263"/>
      <c r="N171" s="238"/>
      <c r="O171" s="238"/>
      <c r="P171" s="212"/>
      <c r="Q171" s="212"/>
      <c r="R171" s="288"/>
      <c r="S171" s="304"/>
      <c r="T171" s="212"/>
      <c r="U171" s="212"/>
      <c r="V171" s="214">
        <f>J171+K171-P171</f>
        <v>0</v>
      </c>
      <c r="W171" s="214">
        <f>L171-Q171</f>
        <v>0</v>
      </c>
      <c r="X171" s="306">
        <f>L171-R171</f>
        <v>0</v>
      </c>
      <c r="Y171" s="171"/>
      <c r="Z171" s="8"/>
      <c r="AA171" s="8"/>
      <c r="AB171" s="250"/>
      <c r="AC171" s="250"/>
      <c r="AD171" s="250"/>
      <c r="AE171" s="251"/>
      <c r="AF171" s="251"/>
      <c r="AG171" s="251"/>
      <c r="AH171" s="251"/>
      <c r="AI171" s="251"/>
      <c r="AJ171" s="251"/>
      <c r="AK171" s="218"/>
      <c r="AL171" s="218"/>
      <c r="AM171" s="218"/>
      <c r="AN171" s="218"/>
      <c r="AO171" s="218"/>
      <c r="AP171" s="218"/>
    </row>
    <row r="172" spans="1:42" hidden="1">
      <c r="A172" s="381"/>
      <c r="B172" s="400" t="s">
        <v>2</v>
      </c>
      <c r="C172" s="400"/>
      <c r="D172" s="123"/>
      <c r="E172" s="25" t="s">
        <v>2049</v>
      </c>
      <c r="F172" s="25" t="s">
        <v>108</v>
      </c>
      <c r="G172" s="174">
        <v>9449007307</v>
      </c>
      <c r="H172" s="266"/>
      <c r="I172" s="25"/>
      <c r="J172" s="252">
        <f>15500/2</f>
        <v>7750</v>
      </c>
      <c r="K172" s="71"/>
      <c r="L172" s="6"/>
      <c r="M172" s="28"/>
      <c r="N172" s="71"/>
      <c r="O172" s="71"/>
      <c r="P172" s="253"/>
      <c r="Q172" s="158"/>
      <c r="R172" s="159"/>
      <c r="S172" s="307"/>
      <c r="T172" s="158"/>
      <c r="U172" s="158"/>
      <c r="V172" s="214">
        <f>J172+K172-P172</f>
        <v>7750</v>
      </c>
      <c r="W172" s="214">
        <f>L172-Q172</f>
        <v>0</v>
      </c>
      <c r="X172" s="306">
        <f>L172-R172</f>
        <v>0</v>
      </c>
      <c r="Y172" s="171"/>
      <c r="Z172" s="8"/>
      <c r="AA172" s="8"/>
      <c r="AB172" s="204"/>
      <c r="AC172" s="204"/>
      <c r="AD172" s="204"/>
      <c r="AE172" s="10"/>
      <c r="AF172" s="10"/>
      <c r="AG172" s="10"/>
      <c r="AH172" s="10"/>
      <c r="AI172" s="10"/>
      <c r="AJ172" s="10"/>
      <c r="AK172" s="219"/>
      <c r="AL172" s="219"/>
      <c r="AM172" s="219"/>
      <c r="AN172" s="219"/>
      <c r="AO172" s="219"/>
      <c r="AP172" s="219"/>
    </row>
    <row r="173" spans="1:42" hidden="1">
      <c r="A173" s="381"/>
      <c r="B173" s="400"/>
      <c r="C173" s="400"/>
      <c r="D173" s="123"/>
      <c r="E173" s="25" t="s">
        <v>2050</v>
      </c>
      <c r="F173" s="25" t="s">
        <v>109</v>
      </c>
      <c r="G173" s="174">
        <v>9739965674</v>
      </c>
      <c r="H173" s="266"/>
      <c r="I173" s="25"/>
      <c r="J173" s="252">
        <f>15500/2</f>
        <v>7750</v>
      </c>
      <c r="K173" s="71"/>
      <c r="L173" s="6"/>
      <c r="M173" s="28"/>
      <c r="N173" s="71"/>
      <c r="O173" s="71"/>
      <c r="P173" s="253"/>
      <c r="Q173" s="158"/>
      <c r="R173" s="159"/>
      <c r="S173" s="307"/>
      <c r="T173" s="158"/>
      <c r="U173" s="158"/>
      <c r="V173" s="214">
        <f>J173+K173-P173</f>
        <v>7750</v>
      </c>
      <c r="W173" s="214">
        <f>L173-Q173</f>
        <v>0</v>
      </c>
      <c r="X173" s="306">
        <f>L173-R173</f>
        <v>0</v>
      </c>
      <c r="Y173" s="171"/>
      <c r="Z173" s="8"/>
      <c r="AA173" s="8"/>
      <c r="AB173" s="204"/>
      <c r="AC173" s="204"/>
      <c r="AD173" s="204"/>
      <c r="AE173" s="10"/>
      <c r="AF173" s="10"/>
      <c r="AG173" s="10"/>
      <c r="AH173" s="10"/>
      <c r="AI173" s="10"/>
      <c r="AJ173" s="10"/>
      <c r="AK173" s="219"/>
      <c r="AL173" s="219"/>
      <c r="AM173" s="219"/>
      <c r="AN173" s="219"/>
      <c r="AO173" s="219"/>
      <c r="AP173" s="219"/>
    </row>
    <row r="174" spans="1:42" hidden="1">
      <c r="A174" s="381"/>
      <c r="B174" s="83" t="s">
        <v>96</v>
      </c>
      <c r="C174" s="84">
        <v>165.95</v>
      </c>
      <c r="D174" s="124"/>
      <c r="E174" s="85" t="s">
        <v>2051</v>
      </c>
      <c r="F174" s="85" t="s">
        <v>110</v>
      </c>
      <c r="G174" s="174">
        <v>9998976096</v>
      </c>
      <c r="H174" s="266"/>
      <c r="I174" s="25"/>
      <c r="J174" s="71"/>
      <c r="K174" s="71">
        <v>35000</v>
      </c>
      <c r="L174" s="6"/>
      <c r="M174" s="28"/>
      <c r="N174" s="71"/>
      <c r="O174" s="71"/>
      <c r="P174" s="247"/>
      <c r="Q174" s="161"/>
      <c r="R174" s="162"/>
      <c r="S174" s="305"/>
      <c r="T174" s="161"/>
      <c r="U174" s="161"/>
      <c r="V174" s="214">
        <f t="shared" ref="V174:V184" si="12">J174+K174-P174</f>
        <v>35000</v>
      </c>
      <c r="W174" s="214">
        <f t="shared" ref="W174:W184" si="13">L174-Q174</f>
        <v>0</v>
      </c>
      <c r="X174" s="306">
        <f t="shared" ref="X174:X184" si="14">L174-R174</f>
        <v>0</v>
      </c>
      <c r="Y174" s="171"/>
      <c r="Z174" s="8"/>
      <c r="AA174" s="8"/>
      <c r="AB174" s="204"/>
      <c r="AC174" s="204"/>
      <c r="AD174" s="204"/>
      <c r="AE174" s="10"/>
      <c r="AF174" s="10"/>
      <c r="AG174" s="10"/>
      <c r="AH174" s="4"/>
      <c r="AI174" s="4"/>
      <c r="AJ174" s="10"/>
      <c r="AK174" s="219"/>
      <c r="AL174" s="219"/>
      <c r="AM174" s="219"/>
      <c r="AN174" s="219"/>
      <c r="AO174" s="219"/>
      <c r="AP174" s="219"/>
    </row>
    <row r="175" spans="1:42" hidden="1">
      <c r="A175" s="381"/>
      <c r="B175" s="83" t="s">
        <v>97</v>
      </c>
      <c r="C175" s="86"/>
      <c r="D175" s="125"/>
      <c r="E175" s="85" t="s">
        <v>2052</v>
      </c>
      <c r="F175" s="87" t="s">
        <v>111</v>
      </c>
      <c r="G175" s="175">
        <v>7799779152</v>
      </c>
      <c r="H175" s="267"/>
      <c r="I175" s="87"/>
      <c r="J175" s="71">
        <v>10000</v>
      </c>
      <c r="K175" s="71"/>
      <c r="L175" s="6"/>
      <c r="M175" s="28"/>
      <c r="N175" s="71"/>
      <c r="O175" s="71"/>
      <c r="P175" s="247"/>
      <c r="Q175" s="161"/>
      <c r="R175" s="162"/>
      <c r="S175" s="305"/>
      <c r="T175" s="161"/>
      <c r="U175" s="161"/>
      <c r="V175" s="214">
        <f t="shared" si="12"/>
        <v>10000</v>
      </c>
      <c r="W175" s="214">
        <f t="shared" si="13"/>
        <v>0</v>
      </c>
      <c r="X175" s="306">
        <f t="shared" si="14"/>
        <v>0</v>
      </c>
      <c r="Y175" s="171"/>
      <c r="Z175" s="8"/>
      <c r="AA175" s="8"/>
      <c r="AB175" s="204"/>
      <c r="AC175" s="204"/>
      <c r="AD175" s="204"/>
      <c r="AE175" s="10"/>
      <c r="AF175" s="10"/>
      <c r="AG175" s="10"/>
      <c r="AH175" s="10"/>
      <c r="AI175" s="10"/>
      <c r="AJ175" s="10"/>
      <c r="AK175" s="219"/>
      <c r="AL175" s="219"/>
      <c r="AM175" s="219"/>
      <c r="AN175" s="219"/>
      <c r="AO175" s="219"/>
      <c r="AP175" s="219"/>
    </row>
    <row r="176" spans="1:42" hidden="1">
      <c r="A176" s="381"/>
      <c r="B176" s="83" t="s">
        <v>186</v>
      </c>
      <c r="C176" s="86"/>
      <c r="D176" s="125"/>
      <c r="E176" s="87"/>
      <c r="F176" s="87"/>
      <c r="G176" s="175"/>
      <c r="H176" s="267"/>
      <c r="I176" s="87"/>
      <c r="J176" s="71"/>
      <c r="K176" s="71"/>
      <c r="L176" s="6"/>
      <c r="M176" s="28"/>
      <c r="N176" s="71"/>
      <c r="O176" s="71"/>
      <c r="P176" s="247"/>
      <c r="Q176" s="161"/>
      <c r="R176" s="162"/>
      <c r="S176" s="305"/>
      <c r="T176" s="161"/>
      <c r="U176" s="161"/>
      <c r="V176" s="214">
        <f t="shared" si="12"/>
        <v>0</v>
      </c>
      <c r="W176" s="214">
        <f t="shared" si="13"/>
        <v>0</v>
      </c>
      <c r="X176" s="306">
        <f t="shared" si="14"/>
        <v>0</v>
      </c>
      <c r="Y176" s="171"/>
      <c r="Z176" s="8"/>
      <c r="AA176" s="8"/>
      <c r="AB176" s="204"/>
      <c r="AC176" s="204"/>
      <c r="AD176" s="204"/>
      <c r="AE176" s="10"/>
      <c r="AF176" s="10"/>
      <c r="AG176" s="10"/>
      <c r="AH176" s="10"/>
      <c r="AI176" s="10"/>
      <c r="AJ176" s="10"/>
      <c r="AK176" s="219"/>
      <c r="AL176" s="219"/>
      <c r="AM176" s="219"/>
      <c r="AN176" s="219"/>
      <c r="AO176" s="219"/>
      <c r="AP176" s="219"/>
    </row>
    <row r="177" spans="1:42" hidden="1">
      <c r="A177" s="381"/>
      <c r="B177" s="83" t="s">
        <v>187</v>
      </c>
      <c r="C177" s="86"/>
      <c r="D177" s="125"/>
      <c r="E177" s="87"/>
      <c r="F177" s="87"/>
      <c r="G177" s="175"/>
      <c r="H177" s="267"/>
      <c r="I177" s="87"/>
      <c r="J177" s="71"/>
      <c r="K177" s="71"/>
      <c r="L177" s="6"/>
      <c r="M177" s="28"/>
      <c r="N177" s="71"/>
      <c r="O177" s="71"/>
      <c r="P177" s="247"/>
      <c r="Q177" s="161"/>
      <c r="R177" s="162"/>
      <c r="S177" s="305"/>
      <c r="T177" s="161"/>
      <c r="U177" s="161"/>
      <c r="V177" s="214">
        <f t="shared" si="12"/>
        <v>0</v>
      </c>
      <c r="W177" s="214">
        <f t="shared" si="13"/>
        <v>0</v>
      </c>
      <c r="X177" s="306">
        <f t="shared" si="14"/>
        <v>0</v>
      </c>
      <c r="Y177" s="171"/>
      <c r="Z177" s="8"/>
      <c r="AA177" s="8"/>
      <c r="AB177" s="204"/>
      <c r="AC177" s="204"/>
      <c r="AD177" s="204"/>
      <c r="AE177" s="10"/>
      <c r="AF177" s="10"/>
      <c r="AG177" s="10"/>
      <c r="AH177" s="10"/>
      <c r="AI177" s="10"/>
      <c r="AJ177" s="10"/>
      <c r="AK177" s="219"/>
      <c r="AL177" s="219"/>
      <c r="AM177" s="219"/>
      <c r="AN177" s="219"/>
      <c r="AO177" s="219"/>
      <c r="AP177" s="219"/>
    </row>
    <row r="178" spans="1:42" hidden="1">
      <c r="A178" s="381"/>
      <c r="B178" s="83" t="s">
        <v>98</v>
      </c>
      <c r="C178" s="88">
        <v>43825</v>
      </c>
      <c r="D178" s="126"/>
      <c r="E178" s="87"/>
      <c r="F178" s="87"/>
      <c r="G178" s="175"/>
      <c r="H178" s="267"/>
      <c r="I178" s="87"/>
      <c r="J178" s="71"/>
      <c r="K178" s="71"/>
      <c r="L178" s="6"/>
      <c r="M178" s="28"/>
      <c r="N178" s="71"/>
      <c r="O178" s="71"/>
      <c r="P178" s="247"/>
      <c r="Q178" s="161"/>
      <c r="R178" s="162"/>
      <c r="S178" s="305"/>
      <c r="T178" s="161"/>
      <c r="U178" s="161"/>
      <c r="V178" s="214">
        <f t="shared" si="12"/>
        <v>0</v>
      </c>
      <c r="W178" s="214">
        <f t="shared" si="13"/>
        <v>0</v>
      </c>
      <c r="X178" s="306">
        <f t="shared" si="14"/>
        <v>0</v>
      </c>
      <c r="Y178" s="171"/>
      <c r="Z178" s="8"/>
      <c r="AA178" s="8"/>
      <c r="AB178" s="204"/>
      <c r="AC178" s="204"/>
      <c r="AD178" s="204"/>
      <c r="AE178" s="10"/>
      <c r="AF178" s="10"/>
      <c r="AG178" s="10"/>
      <c r="AH178" s="10"/>
      <c r="AI178" s="10"/>
      <c r="AJ178" s="10"/>
      <c r="AK178" s="219"/>
      <c r="AL178" s="219"/>
      <c r="AM178" s="219"/>
      <c r="AN178" s="219"/>
      <c r="AO178" s="219"/>
      <c r="AP178" s="219"/>
    </row>
    <row r="179" spans="1:42" hidden="1">
      <c r="A179" s="381"/>
      <c r="B179" s="83" t="s">
        <v>99</v>
      </c>
      <c r="C179" s="84">
        <v>24</v>
      </c>
      <c r="D179" s="124"/>
      <c r="E179" s="87"/>
      <c r="F179" s="87"/>
      <c r="G179" s="175"/>
      <c r="H179" s="267"/>
      <c r="I179" s="87"/>
      <c r="J179" s="71"/>
      <c r="K179" s="71"/>
      <c r="L179" s="6"/>
      <c r="M179" s="28"/>
      <c r="N179" s="71"/>
      <c r="O179" s="71"/>
      <c r="P179" s="247"/>
      <c r="Q179" s="161"/>
      <c r="R179" s="162"/>
      <c r="S179" s="305"/>
      <c r="T179" s="161"/>
      <c r="U179" s="161"/>
      <c r="V179" s="214">
        <f t="shared" si="12"/>
        <v>0</v>
      </c>
      <c r="W179" s="214">
        <f t="shared" si="13"/>
        <v>0</v>
      </c>
      <c r="X179" s="306">
        <f t="shared" si="14"/>
        <v>0</v>
      </c>
      <c r="Y179" s="171"/>
      <c r="Z179" s="8"/>
      <c r="AA179" s="8"/>
      <c r="AB179" s="204"/>
      <c r="AC179" s="204"/>
      <c r="AD179" s="204"/>
      <c r="AE179" s="10"/>
      <c r="AF179" s="10"/>
      <c r="AG179" s="10"/>
      <c r="AH179" s="10"/>
      <c r="AI179" s="10"/>
      <c r="AJ179" s="10"/>
      <c r="AK179" s="219"/>
      <c r="AL179" s="219"/>
      <c r="AM179" s="219"/>
      <c r="AN179" s="219"/>
      <c r="AO179" s="219"/>
      <c r="AP179" s="219"/>
    </row>
    <row r="180" spans="1:42" hidden="1">
      <c r="A180" s="381"/>
      <c r="B180" s="89" t="s">
        <v>100</v>
      </c>
      <c r="C180" s="88">
        <v>43867</v>
      </c>
      <c r="D180" s="126"/>
      <c r="E180" s="87"/>
      <c r="F180" s="87"/>
      <c r="G180" s="175"/>
      <c r="H180" s="267"/>
      <c r="I180" s="87"/>
      <c r="J180" s="71"/>
      <c r="K180" s="71"/>
      <c r="L180" s="6"/>
      <c r="M180" s="28"/>
      <c r="N180" s="71"/>
      <c r="O180" s="71"/>
      <c r="P180" s="247"/>
      <c r="Q180" s="161"/>
      <c r="R180" s="162"/>
      <c r="S180" s="305"/>
      <c r="T180" s="161"/>
      <c r="U180" s="161"/>
      <c r="V180" s="214">
        <f t="shared" si="12"/>
        <v>0</v>
      </c>
      <c r="W180" s="214">
        <f t="shared" si="13"/>
        <v>0</v>
      </c>
      <c r="X180" s="306">
        <f t="shared" si="14"/>
        <v>0</v>
      </c>
      <c r="Y180" s="171"/>
      <c r="Z180" s="8"/>
      <c r="AA180" s="8"/>
      <c r="AB180" s="204"/>
      <c r="AC180" s="204"/>
      <c r="AD180" s="204"/>
      <c r="AE180" s="10"/>
      <c r="AF180" s="10"/>
      <c r="AG180" s="10"/>
      <c r="AH180" s="10"/>
      <c r="AI180" s="10"/>
      <c r="AJ180" s="10"/>
      <c r="AK180" s="219"/>
      <c r="AL180" s="219"/>
      <c r="AM180" s="219"/>
      <c r="AN180" s="219"/>
      <c r="AO180" s="219"/>
      <c r="AP180" s="219"/>
    </row>
    <row r="181" spans="1:42" hidden="1">
      <c r="A181" s="381"/>
      <c r="B181" s="89" t="s">
        <v>101</v>
      </c>
      <c r="C181" s="88">
        <f>C180+C179*30</f>
        <v>44587</v>
      </c>
      <c r="D181" s="126"/>
      <c r="E181" s="87"/>
      <c r="F181" s="87"/>
      <c r="G181" s="175"/>
      <c r="H181" s="267"/>
      <c r="I181" s="87"/>
      <c r="J181" s="71"/>
      <c r="K181" s="71"/>
      <c r="L181" s="6"/>
      <c r="M181" s="28"/>
      <c r="N181" s="71"/>
      <c r="O181" s="71"/>
      <c r="P181" s="247"/>
      <c r="Q181" s="161"/>
      <c r="R181" s="162"/>
      <c r="S181" s="305"/>
      <c r="T181" s="161"/>
      <c r="U181" s="161"/>
      <c r="V181" s="214">
        <f t="shared" si="12"/>
        <v>0</v>
      </c>
      <c r="W181" s="214">
        <f t="shared" si="13"/>
        <v>0</v>
      </c>
      <c r="X181" s="306">
        <f t="shared" si="14"/>
        <v>0</v>
      </c>
      <c r="Y181" s="171"/>
      <c r="Z181" s="8"/>
      <c r="AA181" s="8"/>
      <c r="AB181" s="204"/>
      <c r="AC181" s="204"/>
      <c r="AD181" s="204"/>
      <c r="AE181" s="10"/>
      <c r="AF181" s="10"/>
      <c r="AG181" s="10"/>
      <c r="AH181" s="10"/>
      <c r="AI181" s="10"/>
      <c r="AJ181" s="10"/>
      <c r="AK181" s="219"/>
      <c r="AL181" s="219"/>
      <c r="AM181" s="219"/>
      <c r="AN181" s="219"/>
      <c r="AO181" s="219"/>
      <c r="AP181" s="219"/>
    </row>
    <row r="182" spans="1:42" hidden="1">
      <c r="A182" s="381"/>
      <c r="B182" s="89" t="s">
        <v>102</v>
      </c>
      <c r="C182" s="84"/>
      <c r="D182" s="124"/>
      <c r="E182" s="87"/>
      <c r="F182" s="87"/>
      <c r="G182" s="175"/>
      <c r="H182" s="267"/>
      <c r="I182" s="87"/>
      <c r="J182" s="71"/>
      <c r="K182" s="71"/>
      <c r="L182" s="6"/>
      <c r="M182" s="28"/>
      <c r="N182" s="71"/>
      <c r="O182" s="71"/>
      <c r="P182" s="247"/>
      <c r="Q182" s="161"/>
      <c r="R182" s="162"/>
      <c r="S182" s="305"/>
      <c r="T182" s="161"/>
      <c r="U182" s="161"/>
      <c r="V182" s="214">
        <f t="shared" si="12"/>
        <v>0</v>
      </c>
      <c r="W182" s="214">
        <f t="shared" si="13"/>
        <v>0</v>
      </c>
      <c r="X182" s="306">
        <f t="shared" si="14"/>
        <v>0</v>
      </c>
      <c r="Y182" s="171"/>
      <c r="Z182" s="8"/>
      <c r="AA182" s="8"/>
      <c r="AB182" s="204"/>
      <c r="AC182" s="204"/>
      <c r="AD182" s="204"/>
      <c r="AE182" s="10"/>
      <c r="AF182" s="10"/>
      <c r="AG182" s="10"/>
      <c r="AH182" s="10"/>
      <c r="AI182" s="10"/>
      <c r="AJ182" s="10"/>
      <c r="AK182" s="219"/>
      <c r="AL182" s="219"/>
      <c r="AM182" s="219"/>
      <c r="AN182" s="219"/>
      <c r="AO182" s="219"/>
      <c r="AP182" s="219"/>
    </row>
    <row r="183" spans="1:42" hidden="1">
      <c r="A183" s="381"/>
      <c r="B183" s="89" t="s">
        <v>103</v>
      </c>
      <c r="C183" s="84"/>
      <c r="D183" s="124"/>
      <c r="E183" s="87"/>
      <c r="F183" s="87"/>
      <c r="G183" s="175"/>
      <c r="H183" s="267"/>
      <c r="I183" s="87"/>
      <c r="J183" s="71"/>
      <c r="K183" s="71"/>
      <c r="L183" s="6"/>
      <c r="M183" s="28"/>
      <c r="N183" s="71"/>
      <c r="O183" s="71"/>
      <c r="P183" s="247"/>
      <c r="Q183" s="161"/>
      <c r="R183" s="162"/>
      <c r="S183" s="305"/>
      <c r="T183" s="161"/>
      <c r="U183" s="161"/>
      <c r="V183" s="214">
        <f t="shared" si="12"/>
        <v>0</v>
      </c>
      <c r="W183" s="214">
        <f t="shared" si="13"/>
        <v>0</v>
      </c>
      <c r="X183" s="306">
        <f t="shared" si="14"/>
        <v>0</v>
      </c>
      <c r="Y183" s="171"/>
      <c r="Z183" s="8"/>
      <c r="AA183" s="8"/>
      <c r="AB183" s="204"/>
      <c r="AC183" s="204"/>
      <c r="AD183" s="204"/>
      <c r="AE183" s="10"/>
      <c r="AF183" s="10"/>
      <c r="AG183" s="10"/>
      <c r="AH183" s="10"/>
      <c r="AI183" s="10"/>
      <c r="AJ183" s="10"/>
      <c r="AK183" s="219"/>
      <c r="AL183" s="219"/>
      <c r="AM183" s="219"/>
      <c r="AN183" s="219"/>
      <c r="AO183" s="219"/>
      <c r="AP183" s="219"/>
    </row>
    <row r="184" spans="1:42" hidden="1">
      <c r="A184" s="382"/>
      <c r="B184" s="89" t="s">
        <v>104</v>
      </c>
      <c r="C184" s="90">
        <f>(C181-$Q$2)/30</f>
        <v>22.2</v>
      </c>
      <c r="D184" s="127"/>
      <c r="E184" s="87"/>
      <c r="F184" s="87"/>
      <c r="G184" s="175"/>
      <c r="H184" s="267"/>
      <c r="I184" s="87"/>
      <c r="J184" s="71"/>
      <c r="K184" s="71"/>
      <c r="L184" s="6"/>
      <c r="M184" s="28"/>
      <c r="N184" s="71"/>
      <c r="O184" s="71"/>
      <c r="P184" s="247"/>
      <c r="Q184" s="161"/>
      <c r="R184" s="162"/>
      <c r="S184" s="305"/>
      <c r="T184" s="161"/>
      <c r="U184" s="161"/>
      <c r="V184" s="214">
        <f t="shared" si="12"/>
        <v>0</v>
      </c>
      <c r="W184" s="214">
        <f t="shared" si="13"/>
        <v>0</v>
      </c>
      <c r="X184" s="306">
        <f t="shared" si="14"/>
        <v>0</v>
      </c>
      <c r="Y184" s="171"/>
      <c r="Z184" s="8"/>
      <c r="AA184" s="8"/>
      <c r="AB184" s="204"/>
      <c r="AC184" s="204"/>
      <c r="AD184" s="204"/>
      <c r="AE184" s="10"/>
      <c r="AF184" s="10"/>
      <c r="AG184" s="10"/>
      <c r="AH184" s="10"/>
      <c r="AI184" s="10"/>
      <c r="AJ184" s="10"/>
      <c r="AK184" s="219"/>
      <c r="AL184" s="219"/>
      <c r="AM184" s="219"/>
      <c r="AN184" s="219"/>
      <c r="AO184" s="219"/>
      <c r="AP184" s="219"/>
    </row>
    <row r="185" spans="1:42" hidden="1">
      <c r="A185" s="359">
        <v>15</v>
      </c>
      <c r="B185" s="389" t="s">
        <v>2044</v>
      </c>
      <c r="C185" s="390"/>
      <c r="D185" s="138"/>
      <c r="E185" s="27"/>
      <c r="F185" s="27"/>
      <c r="G185" s="182"/>
      <c r="H185" s="273"/>
      <c r="I185" s="210"/>
      <c r="J185" s="71"/>
      <c r="K185" s="71"/>
      <c r="L185" s="6"/>
      <c r="M185" s="28"/>
      <c r="N185" s="71"/>
      <c r="O185" s="71"/>
      <c r="P185" s="247"/>
      <c r="Q185" s="161"/>
      <c r="R185" s="162"/>
      <c r="S185" s="305"/>
      <c r="T185" s="161"/>
      <c r="U185" s="161"/>
      <c r="V185" s="214">
        <f t="shared" si="11"/>
        <v>0</v>
      </c>
      <c r="W185" s="214">
        <f t="shared" si="9"/>
        <v>0</v>
      </c>
      <c r="X185" s="306">
        <f t="shared" si="10"/>
        <v>0</v>
      </c>
      <c r="Y185" s="171"/>
      <c r="Z185" s="8"/>
      <c r="AA185" s="8"/>
      <c r="AB185" s="204"/>
      <c r="AC185" s="204"/>
      <c r="AD185" s="204"/>
      <c r="AE185" s="10"/>
      <c r="AF185" s="10"/>
      <c r="AG185" s="10"/>
      <c r="AH185" s="10"/>
      <c r="AI185" s="10"/>
      <c r="AJ185" s="10"/>
      <c r="AK185" s="219"/>
      <c r="AL185" s="219"/>
      <c r="AM185" s="219"/>
      <c r="AN185" s="219"/>
      <c r="AO185" s="219"/>
      <c r="AP185" s="219"/>
    </row>
    <row r="186" spans="1:42" ht="15" hidden="1" customHeight="1">
      <c r="A186" s="359"/>
      <c r="B186" s="361" t="s">
        <v>120</v>
      </c>
      <c r="C186" s="362"/>
      <c r="D186" s="101"/>
      <c r="E186" s="23" t="s">
        <v>89</v>
      </c>
      <c r="F186" s="25" t="s">
        <v>115</v>
      </c>
      <c r="G186" s="174">
        <v>9422166879</v>
      </c>
      <c r="H186" s="266"/>
      <c r="I186" s="25"/>
      <c r="J186" s="77"/>
      <c r="K186" s="77"/>
      <c r="L186" s="6"/>
      <c r="M186" s="28"/>
      <c r="N186" s="71"/>
      <c r="O186" s="71"/>
      <c r="P186" s="247"/>
      <c r="Q186" s="161"/>
      <c r="R186" s="162"/>
      <c r="S186" s="305"/>
      <c r="T186" s="161"/>
      <c r="U186" s="161"/>
      <c r="V186" s="214">
        <f t="shared" si="11"/>
        <v>0</v>
      </c>
      <c r="W186" s="214">
        <f t="shared" si="9"/>
        <v>0</v>
      </c>
      <c r="X186" s="306">
        <f t="shared" si="10"/>
        <v>0</v>
      </c>
      <c r="Y186" s="171"/>
      <c r="Z186" s="8"/>
      <c r="AA186" s="8"/>
      <c r="AB186" s="204"/>
      <c r="AC186" s="204"/>
      <c r="AD186" s="204"/>
      <c r="AE186" s="10"/>
      <c r="AF186" s="10"/>
      <c r="AG186" s="10"/>
      <c r="AH186" s="10"/>
      <c r="AI186" s="10"/>
      <c r="AJ186" s="10"/>
      <c r="AK186" s="219"/>
      <c r="AL186" s="219"/>
      <c r="AM186" s="219"/>
      <c r="AN186" s="219"/>
      <c r="AO186" s="219"/>
      <c r="AP186" s="219"/>
    </row>
    <row r="187" spans="1:42" hidden="1">
      <c r="A187" s="359"/>
      <c r="B187" s="424"/>
      <c r="C187" s="425"/>
      <c r="D187" s="102"/>
      <c r="E187" s="24" t="s">
        <v>71</v>
      </c>
      <c r="F187" s="25"/>
      <c r="G187" s="174"/>
      <c r="H187" s="266"/>
      <c r="I187" s="25"/>
      <c r="J187" s="77"/>
      <c r="K187" s="77"/>
      <c r="L187" s="6"/>
      <c r="M187" s="28"/>
      <c r="N187" s="71"/>
      <c r="O187" s="71"/>
      <c r="P187" s="247"/>
      <c r="Q187" s="161"/>
      <c r="R187" s="162"/>
      <c r="S187" s="305"/>
      <c r="T187" s="161"/>
      <c r="U187" s="161"/>
      <c r="V187" s="214">
        <f t="shared" si="11"/>
        <v>0</v>
      </c>
      <c r="W187" s="214">
        <f t="shared" si="9"/>
        <v>0</v>
      </c>
      <c r="X187" s="306">
        <f t="shared" si="10"/>
        <v>0</v>
      </c>
      <c r="Y187" s="171"/>
      <c r="Z187" s="8"/>
      <c r="AA187" s="8"/>
      <c r="AB187" s="204"/>
      <c r="AC187" s="204"/>
      <c r="AD187" s="204"/>
      <c r="AE187" s="10"/>
      <c r="AF187" s="10"/>
      <c r="AG187" s="10"/>
      <c r="AH187" s="10"/>
      <c r="AI187" s="10"/>
      <c r="AJ187" s="10"/>
      <c r="AK187" s="219"/>
      <c r="AL187" s="219"/>
      <c r="AM187" s="219"/>
      <c r="AN187" s="219"/>
      <c r="AO187" s="219"/>
      <c r="AP187" s="219"/>
    </row>
    <row r="188" spans="1:42" hidden="1">
      <c r="A188" s="359"/>
      <c r="B188" s="83" t="s">
        <v>96</v>
      </c>
      <c r="C188" s="84">
        <v>66.84</v>
      </c>
      <c r="D188" s="124"/>
      <c r="E188" s="24" t="s">
        <v>191</v>
      </c>
      <c r="F188" s="24"/>
      <c r="G188" s="183"/>
      <c r="H188" s="274"/>
      <c r="I188" s="24"/>
      <c r="J188" s="77">
        <v>3370</v>
      </c>
      <c r="K188" s="77"/>
      <c r="L188" s="6"/>
      <c r="M188" s="28"/>
      <c r="N188" s="71"/>
      <c r="O188" s="71"/>
      <c r="P188" s="247"/>
      <c r="Q188" s="161"/>
      <c r="R188" s="162"/>
      <c r="S188" s="305"/>
      <c r="T188" s="161"/>
      <c r="U188" s="161"/>
      <c r="V188" s="214">
        <f t="shared" si="11"/>
        <v>3370</v>
      </c>
      <c r="W188" s="214">
        <f t="shared" si="9"/>
        <v>0</v>
      </c>
      <c r="X188" s="306">
        <f t="shared" si="10"/>
        <v>0</v>
      </c>
      <c r="Y188" s="171"/>
      <c r="Z188" s="8"/>
      <c r="AA188" s="8"/>
      <c r="AB188" s="204"/>
      <c r="AC188" s="204"/>
      <c r="AD188" s="204"/>
      <c r="AE188" s="10"/>
      <c r="AF188" s="10"/>
      <c r="AG188" s="10"/>
      <c r="AH188" s="10"/>
      <c r="AI188" s="10"/>
      <c r="AJ188" s="10"/>
      <c r="AK188" s="219"/>
      <c r="AL188" s="219"/>
      <c r="AM188" s="219"/>
      <c r="AN188" s="219"/>
      <c r="AO188" s="219"/>
      <c r="AP188" s="219"/>
    </row>
    <row r="189" spans="1:42" hidden="1">
      <c r="A189" s="359"/>
      <c r="B189" s="83" t="s">
        <v>97</v>
      </c>
      <c r="C189" s="86"/>
      <c r="D189" s="125"/>
      <c r="E189" s="24" t="s">
        <v>190</v>
      </c>
      <c r="F189" s="24"/>
      <c r="G189" s="183"/>
      <c r="H189" s="274"/>
      <c r="I189" s="24"/>
      <c r="J189" s="77"/>
      <c r="K189" s="77"/>
      <c r="L189" s="6"/>
      <c r="M189" s="28"/>
      <c r="N189" s="71"/>
      <c r="O189" s="71"/>
      <c r="P189" s="247"/>
      <c r="Q189" s="161"/>
      <c r="R189" s="162"/>
      <c r="S189" s="305"/>
      <c r="T189" s="161"/>
      <c r="U189" s="161"/>
      <c r="V189" s="214">
        <f t="shared" si="11"/>
        <v>0</v>
      </c>
      <c r="W189" s="214">
        <f t="shared" si="9"/>
        <v>0</v>
      </c>
      <c r="X189" s="306">
        <f t="shared" si="10"/>
        <v>0</v>
      </c>
      <c r="Y189" s="171"/>
      <c r="Z189" s="8"/>
      <c r="AA189" s="8"/>
      <c r="AB189" s="204"/>
      <c r="AC189" s="204"/>
      <c r="AD189" s="204"/>
      <c r="AE189" s="10"/>
      <c r="AF189" s="10"/>
      <c r="AG189" s="10"/>
      <c r="AH189" s="10"/>
      <c r="AI189" s="10"/>
      <c r="AJ189" s="10"/>
      <c r="AK189" s="219"/>
      <c r="AL189" s="219"/>
      <c r="AM189" s="219"/>
      <c r="AN189" s="219"/>
      <c r="AO189" s="219"/>
      <c r="AP189" s="219"/>
    </row>
    <row r="190" spans="1:42" hidden="1">
      <c r="A190" s="359"/>
      <c r="B190" s="83" t="s">
        <v>186</v>
      </c>
      <c r="C190" s="86"/>
      <c r="D190" s="125"/>
      <c r="E190" s="24" t="s">
        <v>72</v>
      </c>
      <c r="F190" s="24"/>
      <c r="G190" s="183"/>
      <c r="H190" s="274"/>
      <c r="I190" s="24"/>
      <c r="J190" s="77"/>
      <c r="K190" s="77"/>
      <c r="L190" s="6"/>
      <c r="M190" s="28"/>
      <c r="N190" s="71"/>
      <c r="O190" s="71"/>
      <c r="P190" s="247"/>
      <c r="Q190" s="161"/>
      <c r="R190" s="162"/>
      <c r="S190" s="305"/>
      <c r="T190" s="161"/>
      <c r="U190" s="161"/>
      <c r="V190" s="214">
        <f t="shared" si="11"/>
        <v>0</v>
      </c>
      <c r="W190" s="214">
        <f t="shared" si="9"/>
        <v>0</v>
      </c>
      <c r="X190" s="306">
        <f t="shared" si="10"/>
        <v>0</v>
      </c>
      <c r="Y190" s="171"/>
      <c r="Z190" s="8"/>
      <c r="AA190" s="8"/>
      <c r="AB190" s="204"/>
      <c r="AC190" s="204"/>
      <c r="AD190" s="204"/>
      <c r="AE190" s="10"/>
      <c r="AF190" s="10"/>
      <c r="AG190" s="10"/>
      <c r="AH190" s="10"/>
      <c r="AI190" s="10"/>
      <c r="AJ190" s="10"/>
      <c r="AK190" s="219"/>
      <c r="AL190" s="219"/>
      <c r="AM190" s="219"/>
      <c r="AN190" s="219"/>
      <c r="AO190" s="219"/>
      <c r="AP190" s="219"/>
    </row>
    <row r="191" spans="1:42" hidden="1">
      <c r="A191" s="359"/>
      <c r="B191" s="83" t="s">
        <v>187</v>
      </c>
      <c r="C191" s="86"/>
      <c r="D191" s="125"/>
      <c r="E191" s="24" t="s">
        <v>73</v>
      </c>
      <c r="F191" s="24"/>
      <c r="G191" s="183"/>
      <c r="H191" s="274"/>
      <c r="I191" s="24"/>
      <c r="J191" s="77"/>
      <c r="K191" s="77"/>
      <c r="L191" s="6"/>
      <c r="M191" s="28"/>
      <c r="N191" s="71"/>
      <c r="O191" s="71"/>
      <c r="P191" s="247"/>
      <c r="Q191" s="161"/>
      <c r="R191" s="162"/>
      <c r="S191" s="305"/>
      <c r="T191" s="161"/>
      <c r="U191" s="161"/>
      <c r="V191" s="214">
        <f t="shared" si="11"/>
        <v>0</v>
      </c>
      <c r="W191" s="214">
        <f t="shared" si="9"/>
        <v>0</v>
      </c>
      <c r="X191" s="306">
        <f t="shared" si="10"/>
        <v>0</v>
      </c>
      <c r="Y191" s="171"/>
      <c r="Z191" s="8"/>
      <c r="AA191" s="8"/>
      <c r="AB191" s="204"/>
      <c r="AC191" s="204"/>
      <c r="AD191" s="204"/>
      <c r="AE191" s="10"/>
      <c r="AF191" s="10"/>
      <c r="AG191" s="10"/>
      <c r="AH191" s="10"/>
      <c r="AI191" s="10"/>
      <c r="AJ191" s="10"/>
      <c r="AK191" s="219"/>
      <c r="AL191" s="219"/>
      <c r="AM191" s="219"/>
      <c r="AN191" s="219"/>
      <c r="AO191" s="219"/>
      <c r="AP191" s="219"/>
    </row>
    <row r="192" spans="1:42" hidden="1">
      <c r="A192" s="359"/>
      <c r="B192" s="83" t="s">
        <v>98</v>
      </c>
      <c r="C192" s="88">
        <v>43661</v>
      </c>
      <c r="D192" s="126"/>
      <c r="E192" s="24" t="s">
        <v>136</v>
      </c>
      <c r="F192" s="24"/>
      <c r="G192" s="183"/>
      <c r="H192" s="274"/>
      <c r="I192" s="24"/>
      <c r="J192" s="77"/>
      <c r="K192" s="77"/>
      <c r="L192" s="6"/>
      <c r="M192" s="28"/>
      <c r="N192" s="71"/>
      <c r="O192" s="71"/>
      <c r="P192" s="247"/>
      <c r="Q192" s="161"/>
      <c r="R192" s="162"/>
      <c r="S192" s="305"/>
      <c r="T192" s="161"/>
      <c r="U192" s="161"/>
      <c r="V192" s="214">
        <f t="shared" si="11"/>
        <v>0</v>
      </c>
      <c r="W192" s="214">
        <f t="shared" si="9"/>
        <v>0</v>
      </c>
      <c r="X192" s="306">
        <f t="shared" si="10"/>
        <v>0</v>
      </c>
      <c r="Y192" s="171"/>
      <c r="Z192" s="8"/>
      <c r="AA192" s="8"/>
      <c r="AB192" s="204"/>
      <c r="AC192" s="204"/>
      <c r="AD192" s="204"/>
      <c r="AE192" s="10"/>
      <c r="AF192" s="10"/>
      <c r="AG192" s="10"/>
      <c r="AH192" s="10"/>
      <c r="AI192" s="10"/>
      <c r="AJ192" s="10"/>
      <c r="AK192" s="219"/>
      <c r="AL192" s="219"/>
      <c r="AM192" s="219"/>
      <c r="AN192" s="219"/>
      <c r="AO192" s="219"/>
      <c r="AP192" s="219"/>
    </row>
    <row r="193" spans="1:42" hidden="1">
      <c r="A193" s="359"/>
      <c r="B193" s="83" t="s">
        <v>99</v>
      </c>
      <c r="C193" s="84">
        <v>26</v>
      </c>
      <c r="D193" s="124"/>
      <c r="E193" s="24" t="s">
        <v>137</v>
      </c>
      <c r="F193" s="24"/>
      <c r="G193" s="183"/>
      <c r="H193" s="274"/>
      <c r="I193" s="24"/>
      <c r="J193" s="77"/>
      <c r="K193" s="77"/>
      <c r="L193" s="6"/>
      <c r="M193" s="28"/>
      <c r="N193" s="71"/>
      <c r="O193" s="71"/>
      <c r="P193" s="247"/>
      <c r="Q193" s="161"/>
      <c r="R193" s="162"/>
      <c r="S193" s="305"/>
      <c r="T193" s="161"/>
      <c r="U193" s="161"/>
      <c r="V193" s="214">
        <f t="shared" si="11"/>
        <v>0</v>
      </c>
      <c r="W193" s="214">
        <f t="shared" si="9"/>
        <v>0</v>
      </c>
      <c r="X193" s="306">
        <f t="shared" si="10"/>
        <v>0</v>
      </c>
      <c r="Y193" s="171"/>
      <c r="Z193" s="8"/>
      <c r="AA193" s="8"/>
      <c r="AB193" s="204"/>
      <c r="AC193" s="204"/>
      <c r="AD193" s="204"/>
      <c r="AE193" s="10"/>
      <c r="AF193" s="10"/>
      <c r="AG193" s="10"/>
      <c r="AH193" s="10"/>
      <c r="AI193" s="10"/>
      <c r="AJ193" s="10"/>
      <c r="AK193" s="219"/>
      <c r="AL193" s="219"/>
      <c r="AM193" s="219"/>
      <c r="AN193" s="219"/>
      <c r="AO193" s="219"/>
      <c r="AP193" s="219"/>
    </row>
    <row r="194" spans="1:42" hidden="1">
      <c r="A194" s="359"/>
      <c r="B194" s="89" t="s">
        <v>100</v>
      </c>
      <c r="C194" s="88">
        <v>43742</v>
      </c>
      <c r="D194" s="126"/>
      <c r="E194" s="24" t="s">
        <v>138</v>
      </c>
      <c r="F194" s="24"/>
      <c r="G194" s="183"/>
      <c r="H194" s="274"/>
      <c r="I194" s="24"/>
      <c r="J194" s="77"/>
      <c r="K194" s="77"/>
      <c r="L194" s="6"/>
      <c r="M194" s="28"/>
      <c r="N194" s="71"/>
      <c r="O194" s="71"/>
      <c r="P194" s="247"/>
      <c r="Q194" s="161"/>
      <c r="R194" s="162"/>
      <c r="S194" s="305"/>
      <c r="T194" s="161"/>
      <c r="U194" s="161"/>
      <c r="V194" s="214">
        <f t="shared" si="11"/>
        <v>0</v>
      </c>
      <c r="W194" s="214">
        <f t="shared" si="9"/>
        <v>0</v>
      </c>
      <c r="X194" s="306">
        <f t="shared" si="10"/>
        <v>0</v>
      </c>
      <c r="Y194" s="171"/>
      <c r="Z194" s="8"/>
      <c r="AA194" s="8"/>
      <c r="AB194" s="204"/>
      <c r="AC194" s="204"/>
      <c r="AD194" s="204"/>
      <c r="AE194" s="10"/>
      <c r="AF194" s="10"/>
      <c r="AG194" s="10"/>
      <c r="AH194" s="10"/>
      <c r="AI194" s="10"/>
      <c r="AJ194" s="10"/>
      <c r="AK194" s="219"/>
      <c r="AL194" s="219"/>
      <c r="AM194" s="219"/>
      <c r="AN194" s="219"/>
      <c r="AO194" s="219"/>
      <c r="AP194" s="219"/>
    </row>
    <row r="195" spans="1:42" hidden="1">
      <c r="A195" s="359"/>
      <c r="B195" s="89" t="s">
        <v>101</v>
      </c>
      <c r="C195" s="88">
        <f>C194+C193*30</f>
        <v>44522</v>
      </c>
      <c r="D195" s="126"/>
      <c r="E195" s="24" t="s">
        <v>139</v>
      </c>
      <c r="F195" s="24"/>
      <c r="G195" s="183"/>
      <c r="H195" s="274"/>
      <c r="I195" s="24"/>
      <c r="J195" s="77"/>
      <c r="K195" s="77"/>
      <c r="L195" s="6"/>
      <c r="M195" s="28"/>
      <c r="N195" s="71"/>
      <c r="O195" s="71"/>
      <c r="P195" s="247"/>
      <c r="Q195" s="161"/>
      <c r="R195" s="162"/>
      <c r="S195" s="305"/>
      <c r="T195" s="161"/>
      <c r="U195" s="161"/>
      <c r="V195" s="214">
        <f t="shared" si="11"/>
        <v>0</v>
      </c>
      <c r="W195" s="214">
        <f t="shared" si="9"/>
        <v>0</v>
      </c>
      <c r="X195" s="306">
        <f t="shared" si="10"/>
        <v>0</v>
      </c>
      <c r="Y195" s="171"/>
      <c r="Z195" s="8"/>
      <c r="AA195" s="8"/>
      <c r="AB195" s="204"/>
      <c r="AC195" s="204"/>
      <c r="AD195" s="204"/>
      <c r="AE195" s="10"/>
      <c r="AF195" s="10"/>
      <c r="AG195" s="10"/>
      <c r="AH195" s="10"/>
      <c r="AI195" s="10"/>
      <c r="AJ195" s="10"/>
      <c r="AK195" s="219"/>
      <c r="AL195" s="219"/>
      <c r="AM195" s="219"/>
      <c r="AN195" s="219"/>
      <c r="AO195" s="219"/>
      <c r="AP195" s="219"/>
    </row>
    <row r="196" spans="1:42" hidden="1">
      <c r="A196" s="359"/>
      <c r="B196" s="89" t="s">
        <v>102</v>
      </c>
      <c r="C196" s="84"/>
      <c r="D196" s="124"/>
      <c r="E196" s="24" t="s">
        <v>140</v>
      </c>
      <c r="F196" s="24"/>
      <c r="G196" s="183"/>
      <c r="H196" s="274"/>
      <c r="I196" s="24"/>
      <c r="J196" s="77"/>
      <c r="K196" s="77"/>
      <c r="L196" s="6"/>
      <c r="M196" s="28"/>
      <c r="N196" s="71"/>
      <c r="O196" s="71"/>
      <c r="P196" s="247"/>
      <c r="Q196" s="161"/>
      <c r="R196" s="162"/>
      <c r="S196" s="305"/>
      <c r="T196" s="161"/>
      <c r="U196" s="161"/>
      <c r="V196" s="214">
        <f t="shared" si="11"/>
        <v>0</v>
      </c>
      <c r="W196" s="214">
        <f t="shared" si="9"/>
        <v>0</v>
      </c>
      <c r="X196" s="306">
        <f t="shared" si="10"/>
        <v>0</v>
      </c>
      <c r="Y196" s="171"/>
      <c r="Z196" s="8"/>
      <c r="AA196" s="8"/>
      <c r="AB196" s="204"/>
      <c r="AC196" s="204"/>
      <c r="AD196" s="204"/>
      <c r="AE196" s="10"/>
      <c r="AF196" s="10"/>
      <c r="AG196" s="10"/>
      <c r="AH196" s="10"/>
      <c r="AI196" s="10"/>
      <c r="AJ196" s="10"/>
      <c r="AK196" s="219"/>
      <c r="AL196" s="219"/>
      <c r="AM196" s="219"/>
      <c r="AN196" s="219"/>
      <c r="AO196" s="219"/>
      <c r="AP196" s="219"/>
    </row>
    <row r="197" spans="1:42" hidden="1">
      <c r="A197" s="359"/>
      <c r="B197" s="89" t="s">
        <v>103</v>
      </c>
      <c r="C197" s="84"/>
      <c r="D197" s="124"/>
      <c r="E197" s="23" t="s">
        <v>141</v>
      </c>
      <c r="F197" s="23"/>
      <c r="G197" s="184"/>
      <c r="H197" s="275"/>
      <c r="I197" s="23"/>
      <c r="J197" s="77"/>
      <c r="K197" s="77"/>
      <c r="L197" s="6"/>
      <c r="M197" s="28"/>
      <c r="N197" s="71"/>
      <c r="O197" s="71"/>
      <c r="P197" s="247"/>
      <c r="Q197" s="161"/>
      <c r="R197" s="162"/>
      <c r="S197" s="305"/>
      <c r="T197" s="161"/>
      <c r="U197" s="161"/>
      <c r="V197" s="214">
        <f t="shared" si="11"/>
        <v>0</v>
      </c>
      <c r="W197" s="214">
        <f t="shared" si="9"/>
        <v>0</v>
      </c>
      <c r="X197" s="306">
        <f t="shared" si="10"/>
        <v>0</v>
      </c>
      <c r="Y197" s="171"/>
      <c r="Z197" s="8"/>
      <c r="AA197" s="8"/>
      <c r="AB197" s="204"/>
      <c r="AC197" s="204"/>
      <c r="AD197" s="204"/>
      <c r="AE197" s="10"/>
      <c r="AF197" s="10"/>
      <c r="AG197" s="10"/>
      <c r="AH197" s="10"/>
      <c r="AI197" s="10"/>
      <c r="AJ197" s="10"/>
      <c r="AK197" s="219"/>
      <c r="AL197" s="219"/>
      <c r="AM197" s="219"/>
      <c r="AN197" s="219"/>
      <c r="AO197" s="219"/>
      <c r="AP197" s="219"/>
    </row>
    <row r="198" spans="1:42" hidden="1">
      <c r="A198" s="359"/>
      <c r="B198" s="89" t="s">
        <v>104</v>
      </c>
      <c r="C198" s="90">
        <f>(C195-$Q$2)/30</f>
        <v>20.033333333333335</v>
      </c>
      <c r="D198" s="127"/>
      <c r="E198" s="23" t="s">
        <v>142</v>
      </c>
      <c r="F198" s="23"/>
      <c r="G198" s="184"/>
      <c r="H198" s="275"/>
      <c r="I198" s="23"/>
      <c r="J198" s="254"/>
      <c r="K198" s="77"/>
      <c r="L198" s="6"/>
      <c r="M198" s="28"/>
      <c r="N198" s="71"/>
      <c r="O198" s="71"/>
      <c r="P198" s="247"/>
      <c r="Q198" s="161"/>
      <c r="R198" s="162"/>
      <c r="S198" s="305"/>
      <c r="T198" s="161"/>
      <c r="U198" s="161"/>
      <c r="V198" s="214">
        <f t="shared" si="11"/>
        <v>0</v>
      </c>
      <c r="W198" s="214">
        <f t="shared" si="9"/>
        <v>0</v>
      </c>
      <c r="X198" s="306">
        <f t="shared" si="10"/>
        <v>0</v>
      </c>
      <c r="Y198" s="171"/>
      <c r="Z198" s="8"/>
      <c r="AA198" s="8"/>
      <c r="AB198" s="204"/>
      <c r="AC198" s="204"/>
      <c r="AD198" s="204"/>
      <c r="AE198" s="10"/>
      <c r="AF198" s="10"/>
      <c r="AG198" s="10"/>
      <c r="AH198" s="10"/>
      <c r="AI198" s="10"/>
      <c r="AJ198" s="10"/>
      <c r="AK198" s="219"/>
      <c r="AL198" s="219"/>
      <c r="AM198" s="219"/>
      <c r="AN198" s="219"/>
      <c r="AO198" s="219"/>
      <c r="AP198" s="219"/>
    </row>
    <row r="199" spans="1:42" hidden="1">
      <c r="A199" s="359"/>
      <c r="B199" s="383"/>
      <c r="C199" s="384"/>
      <c r="D199" s="101"/>
      <c r="E199" s="23" t="s">
        <v>143</v>
      </c>
      <c r="F199" s="23"/>
      <c r="G199" s="184"/>
      <c r="H199" s="275"/>
      <c r="I199" s="23"/>
      <c r="J199" s="254">
        <v>380</v>
      </c>
      <c r="K199" s="77"/>
      <c r="L199" s="6"/>
      <c r="M199" s="28"/>
      <c r="N199" s="71"/>
      <c r="O199" s="71"/>
      <c r="P199" s="247"/>
      <c r="Q199" s="161"/>
      <c r="R199" s="162"/>
      <c r="S199" s="305"/>
      <c r="T199" s="161"/>
      <c r="U199" s="161"/>
      <c r="V199" s="214">
        <f t="shared" si="11"/>
        <v>380</v>
      </c>
      <c r="W199" s="214">
        <f t="shared" si="9"/>
        <v>0</v>
      </c>
      <c r="X199" s="306">
        <f t="shared" si="10"/>
        <v>0</v>
      </c>
      <c r="Y199" s="171"/>
      <c r="Z199" s="8"/>
      <c r="AA199" s="8"/>
      <c r="AB199" s="204"/>
      <c r="AC199" s="204"/>
      <c r="AD199" s="204"/>
      <c r="AE199" s="10"/>
      <c r="AF199" s="10"/>
      <c r="AG199" s="10"/>
      <c r="AH199" s="10"/>
      <c r="AI199" s="10"/>
      <c r="AJ199" s="10"/>
      <c r="AK199" s="219"/>
      <c r="AL199" s="219"/>
      <c r="AM199" s="219"/>
      <c r="AN199" s="219"/>
      <c r="AO199" s="219"/>
      <c r="AP199" s="219"/>
    </row>
    <row r="200" spans="1:42" hidden="1">
      <c r="A200" s="359"/>
      <c r="B200" s="385"/>
      <c r="C200" s="386"/>
      <c r="D200" s="102"/>
      <c r="E200" s="23" t="s">
        <v>144</v>
      </c>
      <c r="F200" s="23"/>
      <c r="G200" s="184"/>
      <c r="H200" s="275"/>
      <c r="I200" s="23"/>
      <c r="J200" s="254">
        <v>380</v>
      </c>
      <c r="K200" s="77"/>
      <c r="L200" s="6"/>
      <c r="M200" s="28"/>
      <c r="N200" s="71"/>
      <c r="O200" s="71"/>
      <c r="P200" s="247"/>
      <c r="Q200" s="161"/>
      <c r="R200" s="162"/>
      <c r="S200" s="305"/>
      <c r="T200" s="161"/>
      <c r="U200" s="161"/>
      <c r="V200" s="214">
        <f t="shared" si="11"/>
        <v>380</v>
      </c>
      <c r="W200" s="214">
        <f t="shared" si="9"/>
        <v>0</v>
      </c>
      <c r="X200" s="306">
        <f t="shared" si="10"/>
        <v>0</v>
      </c>
      <c r="Y200" s="171"/>
      <c r="Z200" s="8"/>
      <c r="AA200" s="8"/>
      <c r="AB200" s="204"/>
      <c r="AC200" s="204"/>
      <c r="AD200" s="204"/>
      <c r="AE200" s="10"/>
      <c r="AF200" s="10"/>
      <c r="AG200" s="10"/>
      <c r="AH200" s="10"/>
      <c r="AI200" s="10"/>
      <c r="AJ200" s="10"/>
      <c r="AK200" s="219"/>
      <c r="AL200" s="219"/>
      <c r="AM200" s="219"/>
      <c r="AN200" s="219"/>
      <c r="AO200" s="219"/>
      <c r="AP200" s="219"/>
    </row>
    <row r="201" spans="1:42" hidden="1">
      <c r="A201" s="359"/>
      <c r="B201" s="385"/>
      <c r="C201" s="386"/>
      <c r="D201" s="102"/>
      <c r="E201" s="24" t="s">
        <v>165</v>
      </c>
      <c r="F201" s="24"/>
      <c r="G201" s="183"/>
      <c r="H201" s="274"/>
      <c r="I201" s="24"/>
      <c r="J201" s="254"/>
      <c r="K201" s="77"/>
      <c r="L201" s="6"/>
      <c r="M201" s="28"/>
      <c r="N201" s="71"/>
      <c r="O201" s="71"/>
      <c r="P201" s="247"/>
      <c r="Q201" s="161"/>
      <c r="R201" s="162"/>
      <c r="S201" s="305"/>
      <c r="T201" s="161"/>
      <c r="U201" s="161"/>
      <c r="V201" s="214">
        <f t="shared" si="11"/>
        <v>0</v>
      </c>
      <c r="W201" s="214">
        <f t="shared" si="9"/>
        <v>0</v>
      </c>
      <c r="X201" s="306">
        <f t="shared" si="10"/>
        <v>0</v>
      </c>
      <c r="Y201" s="171"/>
      <c r="Z201" s="8"/>
      <c r="AA201" s="8"/>
      <c r="AB201" s="204"/>
      <c r="AC201" s="204"/>
      <c r="AD201" s="204"/>
      <c r="AE201" s="10"/>
      <c r="AF201" s="10"/>
      <c r="AG201" s="10"/>
      <c r="AH201" s="10"/>
      <c r="AI201" s="10"/>
      <c r="AJ201" s="10"/>
      <c r="AK201" s="219"/>
      <c r="AL201" s="219"/>
      <c r="AM201" s="219"/>
      <c r="AN201" s="219"/>
      <c r="AO201" s="219"/>
      <c r="AP201" s="219"/>
    </row>
    <row r="202" spans="1:42" hidden="1">
      <c r="A202" s="359"/>
      <c r="B202" s="385"/>
      <c r="C202" s="386"/>
      <c r="D202" s="102"/>
      <c r="E202" s="24" t="s">
        <v>166</v>
      </c>
      <c r="F202" s="24"/>
      <c r="G202" s="183"/>
      <c r="H202" s="274"/>
      <c r="I202" s="24"/>
      <c r="J202" s="254"/>
      <c r="K202" s="77"/>
      <c r="L202" s="6"/>
      <c r="M202" s="28"/>
      <c r="N202" s="71"/>
      <c r="O202" s="71"/>
      <c r="P202" s="247"/>
      <c r="Q202" s="161"/>
      <c r="R202" s="162"/>
      <c r="S202" s="305"/>
      <c r="T202" s="161"/>
      <c r="U202" s="161"/>
      <c r="V202" s="214">
        <f t="shared" si="11"/>
        <v>0</v>
      </c>
      <c r="W202" s="214">
        <f t="shared" si="9"/>
        <v>0</v>
      </c>
      <c r="X202" s="306">
        <f t="shared" si="10"/>
        <v>0</v>
      </c>
      <c r="Y202" s="171"/>
      <c r="Z202" s="8"/>
      <c r="AA202" s="8"/>
      <c r="AB202" s="204"/>
      <c r="AC202" s="204"/>
      <c r="AD202" s="204"/>
      <c r="AE202" s="10"/>
      <c r="AF202" s="10"/>
      <c r="AG202" s="10"/>
      <c r="AH202" s="10"/>
      <c r="AI202" s="10"/>
      <c r="AJ202" s="10"/>
      <c r="AK202" s="219"/>
      <c r="AL202" s="219"/>
      <c r="AM202" s="219"/>
      <c r="AN202" s="219"/>
      <c r="AO202" s="219"/>
      <c r="AP202" s="219"/>
    </row>
    <row r="203" spans="1:42" hidden="1">
      <c r="A203" s="359"/>
      <c r="B203" s="385"/>
      <c r="C203" s="386"/>
      <c r="D203" s="102"/>
      <c r="E203" s="24" t="s">
        <v>167</v>
      </c>
      <c r="F203" s="24"/>
      <c r="G203" s="183"/>
      <c r="H203" s="274"/>
      <c r="I203" s="24"/>
      <c r="J203" s="254"/>
      <c r="K203" s="77"/>
      <c r="L203" s="6"/>
      <c r="M203" s="28"/>
      <c r="N203" s="71"/>
      <c r="O203" s="71"/>
      <c r="P203" s="247"/>
      <c r="Q203" s="161"/>
      <c r="R203" s="162"/>
      <c r="S203" s="305"/>
      <c r="T203" s="161"/>
      <c r="U203" s="161"/>
      <c r="V203" s="214">
        <f t="shared" si="11"/>
        <v>0</v>
      </c>
      <c r="W203" s="214">
        <f t="shared" si="9"/>
        <v>0</v>
      </c>
      <c r="X203" s="306">
        <f t="shared" si="10"/>
        <v>0</v>
      </c>
      <c r="Y203" s="171"/>
      <c r="Z203" s="8"/>
      <c r="AA203" s="8"/>
      <c r="AB203" s="204"/>
      <c r="AC203" s="204"/>
      <c r="AD203" s="204"/>
      <c r="AE203" s="10"/>
      <c r="AF203" s="10"/>
      <c r="AG203" s="10"/>
      <c r="AH203" s="10"/>
      <c r="AI203" s="10"/>
      <c r="AJ203" s="10"/>
      <c r="AK203" s="219"/>
      <c r="AL203" s="219"/>
      <c r="AM203" s="219"/>
      <c r="AN203" s="219"/>
      <c r="AO203" s="219"/>
      <c r="AP203" s="219"/>
    </row>
    <row r="204" spans="1:42" hidden="1">
      <c r="A204" s="359"/>
      <c r="B204" s="385"/>
      <c r="C204" s="386"/>
      <c r="D204" s="102"/>
      <c r="E204" s="24" t="s">
        <v>168</v>
      </c>
      <c r="F204" s="24"/>
      <c r="G204" s="183"/>
      <c r="H204" s="274"/>
      <c r="I204" s="24"/>
      <c r="J204" s="254"/>
      <c r="K204" s="77"/>
      <c r="L204" s="6"/>
      <c r="M204" s="28"/>
      <c r="N204" s="71"/>
      <c r="O204" s="71"/>
      <c r="P204" s="247"/>
      <c r="Q204" s="161"/>
      <c r="R204" s="162"/>
      <c r="S204" s="305"/>
      <c r="T204" s="161"/>
      <c r="U204" s="161"/>
      <c r="V204" s="214">
        <f t="shared" si="11"/>
        <v>0</v>
      </c>
      <c r="W204" s="214">
        <f t="shared" si="9"/>
        <v>0</v>
      </c>
      <c r="X204" s="306">
        <f t="shared" si="10"/>
        <v>0</v>
      </c>
      <c r="Y204" s="171"/>
      <c r="Z204" s="8"/>
      <c r="AA204" s="8"/>
      <c r="AB204" s="204"/>
      <c r="AC204" s="204"/>
      <c r="AD204" s="204"/>
      <c r="AE204" s="10"/>
      <c r="AF204" s="10"/>
      <c r="AG204" s="10"/>
      <c r="AH204" s="10"/>
      <c r="AI204" s="10"/>
      <c r="AJ204" s="10"/>
      <c r="AK204" s="219"/>
      <c r="AL204" s="219"/>
      <c r="AM204" s="219"/>
      <c r="AN204" s="219"/>
      <c r="AO204" s="219"/>
      <c r="AP204" s="219"/>
    </row>
    <row r="205" spans="1:42" hidden="1">
      <c r="A205" s="359"/>
      <c r="B205" s="385"/>
      <c r="C205" s="386"/>
      <c r="D205" s="102"/>
      <c r="E205" s="24" t="s">
        <v>169</v>
      </c>
      <c r="F205" s="24"/>
      <c r="G205" s="183"/>
      <c r="H205" s="274"/>
      <c r="I205" s="24"/>
      <c r="J205" s="254">
        <v>864</v>
      </c>
      <c r="K205" s="77"/>
      <c r="L205" s="6"/>
      <c r="M205" s="28"/>
      <c r="N205" s="71"/>
      <c r="O205" s="71"/>
      <c r="P205" s="247"/>
      <c r="Q205" s="161"/>
      <c r="R205" s="162"/>
      <c r="S205" s="305"/>
      <c r="T205" s="161"/>
      <c r="U205" s="161"/>
      <c r="V205" s="214">
        <f t="shared" si="11"/>
        <v>864</v>
      </c>
      <c r="W205" s="214">
        <f t="shared" si="9"/>
        <v>0</v>
      </c>
      <c r="X205" s="306">
        <f t="shared" si="10"/>
        <v>0</v>
      </c>
      <c r="Y205" s="171"/>
      <c r="Z205" s="8"/>
      <c r="AA205" s="8"/>
      <c r="AB205" s="204"/>
      <c r="AC205" s="204"/>
      <c r="AD205" s="204"/>
      <c r="AE205" s="10"/>
      <c r="AF205" s="10"/>
      <c r="AG205" s="10"/>
      <c r="AH205" s="10"/>
      <c r="AI205" s="10"/>
      <c r="AJ205" s="10"/>
      <c r="AK205" s="219"/>
      <c r="AL205" s="219"/>
      <c r="AM205" s="219"/>
      <c r="AN205" s="219"/>
      <c r="AO205" s="219"/>
      <c r="AP205" s="219"/>
    </row>
    <row r="206" spans="1:42" hidden="1">
      <c r="A206" s="359"/>
      <c r="B206" s="385"/>
      <c r="C206" s="386"/>
      <c r="D206" s="102"/>
      <c r="E206" s="24" t="s">
        <v>170</v>
      </c>
      <c r="F206" s="24"/>
      <c r="G206" s="183"/>
      <c r="H206" s="274"/>
      <c r="I206" s="24"/>
      <c r="J206" s="254">
        <v>825</v>
      </c>
      <c r="K206" s="77"/>
      <c r="L206" s="6"/>
      <c r="M206" s="28"/>
      <c r="N206" s="71"/>
      <c r="O206" s="71"/>
      <c r="P206" s="247"/>
      <c r="Q206" s="161"/>
      <c r="R206" s="162"/>
      <c r="S206" s="305"/>
      <c r="T206" s="161"/>
      <c r="U206" s="161"/>
      <c r="V206" s="214">
        <f t="shared" si="11"/>
        <v>825</v>
      </c>
      <c r="W206" s="214">
        <f t="shared" si="9"/>
        <v>0</v>
      </c>
      <c r="X206" s="306">
        <f t="shared" si="10"/>
        <v>0</v>
      </c>
      <c r="Y206" s="171"/>
      <c r="Z206" s="8"/>
      <c r="AA206" s="8"/>
      <c r="AB206" s="204"/>
      <c r="AC206" s="204"/>
      <c r="AD206" s="204"/>
      <c r="AE206" s="10"/>
      <c r="AF206" s="10"/>
      <c r="AG206" s="10"/>
      <c r="AH206" s="10"/>
      <c r="AI206" s="10"/>
      <c r="AJ206" s="10"/>
      <c r="AK206" s="219"/>
      <c r="AL206" s="219"/>
      <c r="AM206" s="219"/>
      <c r="AN206" s="219"/>
      <c r="AO206" s="219"/>
      <c r="AP206" s="219"/>
    </row>
    <row r="207" spans="1:42" hidden="1">
      <c r="A207" s="359"/>
      <c r="B207" s="385"/>
      <c r="C207" s="386"/>
      <c r="D207" s="102"/>
      <c r="E207" s="24" t="s">
        <v>74</v>
      </c>
      <c r="F207" s="24"/>
      <c r="G207" s="183"/>
      <c r="H207" s="274"/>
      <c r="I207" s="24"/>
      <c r="J207" s="254"/>
      <c r="K207" s="77"/>
      <c r="L207" s="6"/>
      <c r="M207" s="28"/>
      <c r="N207" s="71"/>
      <c r="O207" s="71"/>
      <c r="P207" s="247"/>
      <c r="Q207" s="161"/>
      <c r="R207" s="162"/>
      <c r="S207" s="305"/>
      <c r="T207" s="161"/>
      <c r="U207" s="161"/>
      <c r="V207" s="214">
        <f t="shared" si="11"/>
        <v>0</v>
      </c>
      <c r="W207" s="214">
        <f t="shared" si="9"/>
        <v>0</v>
      </c>
      <c r="X207" s="306">
        <f t="shared" si="10"/>
        <v>0</v>
      </c>
      <c r="Y207" s="171"/>
      <c r="Z207" s="8"/>
      <c r="AA207" s="8"/>
      <c r="AB207" s="204"/>
      <c r="AC207" s="204"/>
      <c r="AD207" s="204"/>
      <c r="AE207" s="10"/>
      <c r="AF207" s="10"/>
      <c r="AG207" s="10"/>
      <c r="AH207" s="10"/>
      <c r="AI207" s="10"/>
      <c r="AJ207" s="10"/>
      <c r="AK207" s="219"/>
      <c r="AL207" s="219"/>
      <c r="AM207" s="219"/>
      <c r="AN207" s="219"/>
      <c r="AO207" s="219"/>
      <c r="AP207" s="219"/>
    </row>
    <row r="208" spans="1:42" hidden="1">
      <c r="A208" s="359"/>
      <c r="B208" s="428"/>
      <c r="C208" s="429"/>
      <c r="D208" s="103"/>
      <c r="E208" s="24" t="s">
        <v>189</v>
      </c>
      <c r="F208" s="24"/>
      <c r="G208" s="183"/>
      <c r="H208" s="274"/>
      <c r="I208" s="24"/>
      <c r="J208" s="77"/>
      <c r="K208" s="77"/>
      <c r="L208" s="6"/>
      <c r="M208" s="28"/>
      <c r="N208" s="71"/>
      <c r="O208" s="71"/>
      <c r="P208" s="247"/>
      <c r="Q208" s="161"/>
      <c r="R208" s="162"/>
      <c r="S208" s="305"/>
      <c r="T208" s="161"/>
      <c r="U208" s="161"/>
      <c r="V208" s="214">
        <f t="shared" si="11"/>
        <v>0</v>
      </c>
      <c r="W208" s="214">
        <f t="shared" si="9"/>
        <v>0</v>
      </c>
      <c r="X208" s="306">
        <f t="shared" si="10"/>
        <v>0</v>
      </c>
      <c r="Y208" s="171"/>
      <c r="Z208" s="8"/>
      <c r="AA208" s="8"/>
      <c r="AB208" s="204"/>
      <c r="AC208" s="204"/>
      <c r="AD208" s="204"/>
      <c r="AE208" s="10"/>
      <c r="AF208" s="10"/>
      <c r="AG208" s="10"/>
      <c r="AH208" s="10"/>
      <c r="AI208" s="10"/>
      <c r="AJ208" s="10"/>
      <c r="AK208" s="219"/>
      <c r="AL208" s="219"/>
      <c r="AM208" s="219"/>
      <c r="AN208" s="219"/>
      <c r="AO208" s="219"/>
      <c r="AP208" s="219"/>
    </row>
    <row r="209" spans="1:42" hidden="1">
      <c r="A209" s="358">
        <v>16</v>
      </c>
      <c r="B209" s="391" t="s">
        <v>2045</v>
      </c>
      <c r="C209" s="392"/>
      <c r="D209" s="131"/>
      <c r="E209" s="93"/>
      <c r="F209" s="93"/>
      <c r="G209" s="177"/>
      <c r="H209" s="268"/>
      <c r="I209" s="93"/>
      <c r="J209" s="71"/>
      <c r="K209" s="71"/>
      <c r="L209" s="6"/>
      <c r="M209" s="28"/>
      <c r="N209" s="71"/>
      <c r="O209" s="71"/>
      <c r="P209" s="247"/>
      <c r="Q209" s="161"/>
      <c r="R209" s="162"/>
      <c r="S209" s="305"/>
      <c r="T209" s="161"/>
      <c r="U209" s="161"/>
      <c r="V209" s="214">
        <f t="shared" si="11"/>
        <v>0</v>
      </c>
      <c r="W209" s="214">
        <f t="shared" si="9"/>
        <v>0</v>
      </c>
      <c r="X209" s="306">
        <f t="shared" si="10"/>
        <v>0</v>
      </c>
      <c r="Y209" s="171"/>
      <c r="Z209" s="8"/>
      <c r="AA209" s="8"/>
      <c r="AB209" s="204"/>
      <c r="AC209" s="204"/>
      <c r="AD209" s="204"/>
      <c r="AE209" s="10"/>
      <c r="AF209" s="10"/>
      <c r="AG209" s="10"/>
      <c r="AH209" s="10"/>
      <c r="AI209" s="10"/>
      <c r="AJ209" s="10"/>
      <c r="AK209" s="219"/>
      <c r="AL209" s="219"/>
      <c r="AM209" s="219"/>
      <c r="AN209" s="219"/>
      <c r="AO209" s="219"/>
      <c r="AP209" s="219"/>
    </row>
    <row r="210" spans="1:42" ht="15" hidden="1" customHeight="1">
      <c r="A210" s="359"/>
      <c r="B210" s="361" t="s">
        <v>121</v>
      </c>
      <c r="C210" s="362"/>
      <c r="D210" s="101"/>
      <c r="E210" s="24" t="s">
        <v>88</v>
      </c>
      <c r="F210" s="25" t="s">
        <v>115</v>
      </c>
      <c r="G210" s="174">
        <v>9422166879</v>
      </c>
      <c r="H210" s="266"/>
      <c r="I210" s="25"/>
      <c r="J210" s="71"/>
      <c r="K210" s="71"/>
      <c r="L210" s="6"/>
      <c r="M210" s="28"/>
      <c r="N210" s="71"/>
      <c r="O210" s="71"/>
      <c r="P210" s="247"/>
      <c r="Q210" s="161"/>
      <c r="R210" s="162"/>
      <c r="S210" s="305"/>
      <c r="T210" s="161"/>
      <c r="U210" s="161"/>
      <c r="V210" s="214">
        <f t="shared" si="11"/>
        <v>0</v>
      </c>
      <c r="W210" s="214">
        <f t="shared" si="9"/>
        <v>0</v>
      </c>
      <c r="X210" s="306">
        <f t="shared" si="10"/>
        <v>0</v>
      </c>
      <c r="Y210" s="171"/>
      <c r="Z210" s="8"/>
      <c r="AA210" s="8"/>
      <c r="AB210" s="204"/>
      <c r="AC210" s="204"/>
      <c r="AD210" s="204"/>
      <c r="AE210" s="10"/>
      <c r="AF210" s="10"/>
      <c r="AG210" s="10"/>
      <c r="AH210" s="10"/>
      <c r="AI210" s="10"/>
      <c r="AJ210" s="10"/>
      <c r="AK210" s="219"/>
      <c r="AL210" s="219"/>
      <c r="AM210" s="219"/>
      <c r="AN210" s="219"/>
      <c r="AO210" s="219"/>
      <c r="AP210" s="219"/>
    </row>
    <row r="211" spans="1:42" hidden="1">
      <c r="A211" s="359"/>
      <c r="B211" s="424"/>
      <c r="C211" s="425"/>
      <c r="D211" s="102"/>
      <c r="E211" s="24" t="s">
        <v>71</v>
      </c>
      <c r="F211" s="25"/>
      <c r="G211" s="174"/>
      <c r="H211" s="266"/>
      <c r="I211" s="25"/>
      <c r="J211" s="71"/>
      <c r="K211" s="71"/>
      <c r="L211" s="6"/>
      <c r="M211" s="28"/>
      <c r="N211" s="71"/>
      <c r="O211" s="71"/>
      <c r="P211" s="247"/>
      <c r="Q211" s="161"/>
      <c r="R211" s="162"/>
      <c r="S211" s="305"/>
      <c r="T211" s="161"/>
      <c r="U211" s="161"/>
      <c r="V211" s="214">
        <f t="shared" si="11"/>
        <v>0</v>
      </c>
      <c r="W211" s="214">
        <f t="shared" si="9"/>
        <v>0</v>
      </c>
      <c r="X211" s="306">
        <f t="shared" si="10"/>
        <v>0</v>
      </c>
      <c r="Y211" s="171"/>
      <c r="Z211" s="8"/>
      <c r="AA211" s="8"/>
      <c r="AB211" s="204"/>
      <c r="AC211" s="204"/>
      <c r="AD211" s="204"/>
      <c r="AE211" s="10"/>
      <c r="AF211" s="10"/>
      <c r="AG211" s="10"/>
      <c r="AH211" s="10"/>
      <c r="AI211" s="10"/>
      <c r="AJ211" s="10"/>
      <c r="AK211" s="219"/>
      <c r="AL211" s="219"/>
      <c r="AM211" s="219"/>
      <c r="AN211" s="219"/>
      <c r="AO211" s="219"/>
      <c r="AP211" s="219"/>
    </row>
    <row r="212" spans="1:42" hidden="1">
      <c r="A212" s="359"/>
      <c r="B212" s="83" t="s">
        <v>96</v>
      </c>
      <c r="C212" s="84">
        <v>66.84</v>
      </c>
      <c r="D212" s="124"/>
      <c r="E212" s="24" t="s">
        <v>192</v>
      </c>
      <c r="F212" s="24"/>
      <c r="G212" s="183"/>
      <c r="H212" s="274"/>
      <c r="I212" s="24"/>
      <c r="J212" s="71">
        <v>3370</v>
      </c>
      <c r="K212" s="71"/>
      <c r="L212" s="6"/>
      <c r="M212" s="28"/>
      <c r="N212" s="71"/>
      <c r="O212" s="71"/>
      <c r="P212" s="247"/>
      <c r="Q212" s="161"/>
      <c r="R212" s="162"/>
      <c r="S212" s="305"/>
      <c r="T212" s="161"/>
      <c r="U212" s="161"/>
      <c r="V212" s="214">
        <f t="shared" si="11"/>
        <v>3370</v>
      </c>
      <c r="W212" s="214">
        <f t="shared" si="9"/>
        <v>0</v>
      </c>
      <c r="X212" s="306">
        <f t="shared" si="10"/>
        <v>0</v>
      </c>
      <c r="Y212" s="171"/>
      <c r="Z212" s="8"/>
      <c r="AA212" s="8"/>
      <c r="AB212" s="204"/>
      <c r="AC212" s="204"/>
      <c r="AD212" s="204"/>
      <c r="AE212" s="10"/>
      <c r="AF212" s="10"/>
      <c r="AG212" s="10"/>
      <c r="AH212" s="10"/>
      <c r="AI212" s="10"/>
      <c r="AJ212" s="10"/>
      <c r="AK212" s="219"/>
      <c r="AL212" s="219"/>
      <c r="AM212" s="219"/>
      <c r="AN212" s="219"/>
      <c r="AO212" s="219"/>
      <c r="AP212" s="219"/>
    </row>
    <row r="213" spans="1:42" hidden="1">
      <c r="A213" s="359"/>
      <c r="B213" s="83" t="s">
        <v>97</v>
      </c>
      <c r="C213" s="86"/>
      <c r="D213" s="125"/>
      <c r="E213" s="24" t="s">
        <v>193</v>
      </c>
      <c r="F213" s="24"/>
      <c r="G213" s="183"/>
      <c r="H213" s="274"/>
      <c r="I213" s="24"/>
      <c r="J213" s="71"/>
      <c r="K213" s="71"/>
      <c r="L213" s="6"/>
      <c r="M213" s="28"/>
      <c r="N213" s="71"/>
      <c r="O213" s="71"/>
      <c r="P213" s="247"/>
      <c r="Q213" s="161"/>
      <c r="R213" s="162"/>
      <c r="S213" s="305"/>
      <c r="T213" s="161"/>
      <c r="U213" s="161"/>
      <c r="V213" s="214">
        <f t="shared" si="11"/>
        <v>0</v>
      </c>
      <c r="W213" s="214">
        <f t="shared" si="9"/>
        <v>0</v>
      </c>
      <c r="X213" s="306">
        <f t="shared" si="10"/>
        <v>0</v>
      </c>
      <c r="Y213" s="171"/>
      <c r="Z213" s="8"/>
      <c r="AA213" s="8"/>
      <c r="AB213" s="204"/>
      <c r="AC213" s="204"/>
      <c r="AD213" s="204"/>
      <c r="AE213" s="10"/>
      <c r="AF213" s="10"/>
      <c r="AG213" s="10"/>
      <c r="AH213" s="10"/>
      <c r="AI213" s="10"/>
      <c r="AJ213" s="10"/>
      <c r="AK213" s="219"/>
      <c r="AL213" s="219"/>
      <c r="AM213" s="219"/>
      <c r="AN213" s="219"/>
      <c r="AO213" s="219"/>
      <c r="AP213" s="219"/>
    </row>
    <row r="214" spans="1:42" hidden="1">
      <c r="A214" s="359"/>
      <c r="B214" s="83" t="s">
        <v>186</v>
      </c>
      <c r="C214" s="86"/>
      <c r="D214" s="125"/>
      <c r="E214" s="24" t="s">
        <v>75</v>
      </c>
      <c r="F214" s="24"/>
      <c r="G214" s="183"/>
      <c r="H214" s="274"/>
      <c r="I214" s="24"/>
      <c r="J214" s="71"/>
      <c r="K214" s="71"/>
      <c r="L214" s="6"/>
      <c r="M214" s="28"/>
      <c r="N214" s="71"/>
      <c r="O214" s="71"/>
      <c r="P214" s="247"/>
      <c r="Q214" s="161"/>
      <c r="R214" s="162"/>
      <c r="S214" s="305"/>
      <c r="T214" s="161"/>
      <c r="U214" s="161"/>
      <c r="V214" s="214">
        <f t="shared" si="11"/>
        <v>0</v>
      </c>
      <c r="W214" s="214">
        <f t="shared" si="9"/>
        <v>0</v>
      </c>
      <c r="X214" s="306">
        <f t="shared" si="10"/>
        <v>0</v>
      </c>
      <c r="Y214" s="171"/>
      <c r="Z214" s="8"/>
      <c r="AA214" s="8"/>
      <c r="AB214" s="204"/>
      <c r="AC214" s="204"/>
      <c r="AD214" s="204"/>
      <c r="AE214" s="10"/>
      <c r="AF214" s="10"/>
      <c r="AG214" s="10"/>
      <c r="AH214" s="10"/>
      <c r="AI214" s="10"/>
      <c r="AJ214" s="10"/>
      <c r="AK214" s="219"/>
      <c r="AL214" s="219"/>
      <c r="AM214" s="219"/>
      <c r="AN214" s="219"/>
      <c r="AO214" s="219"/>
      <c r="AP214" s="219"/>
    </row>
    <row r="215" spans="1:42" hidden="1">
      <c r="A215" s="359"/>
      <c r="B215" s="83" t="s">
        <v>187</v>
      </c>
      <c r="C215" s="86"/>
      <c r="D215" s="125"/>
      <c r="E215" s="24" t="s">
        <v>178</v>
      </c>
      <c r="F215" s="24"/>
      <c r="G215" s="183"/>
      <c r="H215" s="274"/>
      <c r="I215" s="24"/>
      <c r="J215" s="71"/>
      <c r="K215" s="71"/>
      <c r="L215" s="6"/>
      <c r="M215" s="28"/>
      <c r="N215" s="71"/>
      <c r="O215" s="71"/>
      <c r="P215" s="247"/>
      <c r="Q215" s="161"/>
      <c r="R215" s="162"/>
      <c r="S215" s="305"/>
      <c r="T215" s="161"/>
      <c r="U215" s="161"/>
      <c r="V215" s="214">
        <f t="shared" si="11"/>
        <v>0</v>
      </c>
      <c r="W215" s="214">
        <f t="shared" si="9"/>
        <v>0</v>
      </c>
      <c r="X215" s="306">
        <f t="shared" si="10"/>
        <v>0</v>
      </c>
      <c r="Y215" s="171"/>
      <c r="Z215" s="8"/>
      <c r="AA215" s="8"/>
      <c r="AB215" s="204"/>
      <c r="AC215" s="204"/>
      <c r="AD215" s="204"/>
      <c r="AE215" s="10"/>
      <c r="AF215" s="10"/>
      <c r="AG215" s="10"/>
      <c r="AH215" s="10"/>
      <c r="AI215" s="10"/>
      <c r="AJ215" s="10"/>
      <c r="AK215" s="219"/>
      <c r="AL215" s="219"/>
      <c r="AM215" s="219"/>
      <c r="AN215" s="219"/>
      <c r="AO215" s="219"/>
      <c r="AP215" s="219"/>
    </row>
    <row r="216" spans="1:42" hidden="1">
      <c r="A216" s="359"/>
      <c r="B216" s="83" t="s">
        <v>98</v>
      </c>
      <c r="C216" s="88">
        <v>43661</v>
      </c>
      <c r="D216" s="126"/>
      <c r="E216" s="24" t="s">
        <v>2083</v>
      </c>
      <c r="F216" s="24"/>
      <c r="G216" s="183"/>
      <c r="H216" s="274"/>
      <c r="I216" s="24"/>
      <c r="J216" s="71"/>
      <c r="K216" s="71"/>
      <c r="L216" s="6"/>
      <c r="M216" s="28"/>
      <c r="N216" s="71"/>
      <c r="O216" s="71"/>
      <c r="P216" s="247"/>
      <c r="Q216" s="161"/>
      <c r="R216" s="162"/>
      <c r="S216" s="305"/>
      <c r="T216" s="161"/>
      <c r="U216" s="161"/>
      <c r="V216" s="214">
        <f t="shared" si="11"/>
        <v>0</v>
      </c>
      <c r="W216" s="214">
        <f t="shared" si="9"/>
        <v>0</v>
      </c>
      <c r="X216" s="306">
        <f t="shared" si="10"/>
        <v>0</v>
      </c>
      <c r="Y216" s="171"/>
      <c r="Z216" s="8"/>
      <c r="AA216" s="8"/>
      <c r="AB216" s="204"/>
      <c r="AC216" s="204"/>
      <c r="AD216" s="204"/>
      <c r="AE216" s="10"/>
      <c r="AF216" s="10"/>
      <c r="AG216" s="10"/>
      <c r="AH216" s="10"/>
      <c r="AI216" s="10"/>
      <c r="AJ216" s="10"/>
      <c r="AK216" s="219"/>
      <c r="AL216" s="219"/>
      <c r="AM216" s="219"/>
      <c r="AN216" s="219"/>
      <c r="AO216" s="219"/>
      <c r="AP216" s="219"/>
    </row>
    <row r="217" spans="1:42" hidden="1">
      <c r="A217" s="359"/>
      <c r="B217" s="83" t="s">
        <v>99</v>
      </c>
      <c r="C217" s="84">
        <v>26</v>
      </c>
      <c r="D217" s="124"/>
      <c r="E217" s="24" t="s">
        <v>2084</v>
      </c>
      <c r="F217" s="24"/>
      <c r="G217" s="183"/>
      <c r="H217" s="274"/>
      <c r="I217" s="24"/>
      <c r="J217" s="71"/>
      <c r="K217" s="71"/>
      <c r="L217" s="6"/>
      <c r="M217" s="28"/>
      <c r="N217" s="71"/>
      <c r="O217" s="71"/>
      <c r="P217" s="247"/>
      <c r="Q217" s="161"/>
      <c r="R217" s="162"/>
      <c r="S217" s="305"/>
      <c r="T217" s="161"/>
      <c r="U217" s="161"/>
      <c r="V217" s="214">
        <f t="shared" si="11"/>
        <v>0</v>
      </c>
      <c r="W217" s="214">
        <f t="shared" si="9"/>
        <v>0</v>
      </c>
      <c r="X217" s="306">
        <f t="shared" si="10"/>
        <v>0</v>
      </c>
      <c r="Y217" s="171"/>
      <c r="Z217" s="8"/>
      <c r="AA217" s="8"/>
      <c r="AB217" s="204"/>
      <c r="AC217" s="204"/>
      <c r="AD217" s="204"/>
      <c r="AE217" s="10"/>
      <c r="AF217" s="10"/>
      <c r="AG217" s="10"/>
      <c r="AH217" s="10"/>
      <c r="AI217" s="10"/>
      <c r="AJ217" s="10"/>
      <c r="AK217" s="219"/>
      <c r="AL217" s="219"/>
      <c r="AM217" s="219"/>
      <c r="AN217" s="219"/>
      <c r="AO217" s="219"/>
      <c r="AP217" s="219"/>
    </row>
    <row r="218" spans="1:42" hidden="1">
      <c r="A218" s="359"/>
      <c r="B218" s="89" t="s">
        <v>100</v>
      </c>
      <c r="C218" s="88">
        <v>43805</v>
      </c>
      <c r="D218" s="126"/>
      <c r="E218" s="24" t="s">
        <v>171</v>
      </c>
      <c r="F218" s="24"/>
      <c r="G218" s="183"/>
      <c r="H218" s="274"/>
      <c r="I218" s="24"/>
      <c r="J218" s="71">
        <v>350</v>
      </c>
      <c r="K218" s="71"/>
      <c r="L218" s="6"/>
      <c r="M218" s="28"/>
      <c r="N218" s="71"/>
      <c r="O218" s="71"/>
      <c r="P218" s="247">
        <v>22</v>
      </c>
      <c r="Q218" s="161"/>
      <c r="R218" s="162"/>
      <c r="S218" s="305"/>
      <c r="T218" s="161"/>
      <c r="U218" s="161"/>
      <c r="V218" s="214">
        <f t="shared" si="11"/>
        <v>328</v>
      </c>
      <c r="W218" s="214">
        <f t="shared" si="9"/>
        <v>0</v>
      </c>
      <c r="X218" s="306">
        <f t="shared" si="10"/>
        <v>0</v>
      </c>
      <c r="Y218" s="171"/>
      <c r="Z218" s="8"/>
      <c r="AA218" s="8"/>
      <c r="AB218" s="204"/>
      <c r="AC218" s="204"/>
      <c r="AD218" s="204"/>
      <c r="AE218" s="10"/>
      <c r="AF218" s="10"/>
      <c r="AG218" s="10"/>
      <c r="AH218" s="10"/>
      <c r="AI218" s="10"/>
      <c r="AJ218" s="10"/>
      <c r="AK218" s="219"/>
      <c r="AL218" s="219"/>
      <c r="AM218" s="219"/>
      <c r="AN218" s="219"/>
      <c r="AO218" s="219"/>
      <c r="AP218" s="219"/>
    </row>
    <row r="219" spans="1:42" hidden="1">
      <c r="A219" s="359"/>
      <c r="B219" s="89" t="s">
        <v>101</v>
      </c>
      <c r="C219" s="88">
        <f>C218+C217*30</f>
        <v>44585</v>
      </c>
      <c r="D219" s="126"/>
      <c r="E219" s="24" t="s">
        <v>172</v>
      </c>
      <c r="F219" s="24"/>
      <c r="G219" s="183"/>
      <c r="H219" s="274"/>
      <c r="I219" s="24"/>
      <c r="J219" s="77">
        <v>350</v>
      </c>
      <c r="K219" s="71"/>
      <c r="L219" s="6"/>
      <c r="M219" s="28"/>
      <c r="N219" s="71"/>
      <c r="O219" s="71"/>
      <c r="P219" s="247"/>
      <c r="Q219" s="161"/>
      <c r="R219" s="162"/>
      <c r="S219" s="305"/>
      <c r="T219" s="161"/>
      <c r="U219" s="161"/>
      <c r="V219" s="214">
        <f t="shared" si="11"/>
        <v>350</v>
      </c>
      <c r="W219" s="214">
        <f t="shared" si="9"/>
        <v>0</v>
      </c>
      <c r="X219" s="306">
        <f t="shared" si="10"/>
        <v>0</v>
      </c>
      <c r="Y219" s="171"/>
      <c r="Z219" s="8"/>
      <c r="AA219" s="8"/>
      <c r="AB219" s="204"/>
      <c r="AC219" s="204"/>
      <c r="AD219" s="204"/>
      <c r="AE219" s="10"/>
      <c r="AF219" s="10"/>
      <c r="AG219" s="10"/>
      <c r="AH219" s="10"/>
      <c r="AI219" s="10"/>
      <c r="AJ219" s="10"/>
      <c r="AK219" s="219"/>
      <c r="AL219" s="219"/>
      <c r="AM219" s="219"/>
      <c r="AN219" s="219"/>
      <c r="AO219" s="219"/>
      <c r="AP219" s="219"/>
    </row>
    <row r="220" spans="1:42" hidden="1">
      <c r="A220" s="359"/>
      <c r="B220" s="89" t="s">
        <v>102</v>
      </c>
      <c r="C220" s="84"/>
      <c r="D220" s="124"/>
      <c r="E220" s="24" t="s">
        <v>173</v>
      </c>
      <c r="F220" s="24"/>
      <c r="G220" s="183"/>
      <c r="H220" s="274"/>
      <c r="I220" s="24"/>
      <c r="J220" s="77">
        <v>280</v>
      </c>
      <c r="K220" s="71"/>
      <c r="L220" s="6"/>
      <c r="M220" s="28"/>
      <c r="N220" s="71"/>
      <c r="O220" s="71"/>
      <c r="P220" s="247"/>
      <c r="Q220" s="161"/>
      <c r="R220" s="162"/>
      <c r="S220" s="305"/>
      <c r="T220" s="161"/>
      <c r="U220" s="161"/>
      <c r="V220" s="214">
        <f t="shared" si="11"/>
        <v>280</v>
      </c>
      <c r="W220" s="214">
        <f t="shared" si="9"/>
        <v>0</v>
      </c>
      <c r="X220" s="306">
        <f t="shared" si="10"/>
        <v>0</v>
      </c>
      <c r="Y220" s="171"/>
      <c r="Z220" s="8"/>
      <c r="AA220" s="8"/>
      <c r="AB220" s="204"/>
      <c r="AC220" s="204"/>
      <c r="AD220" s="204"/>
      <c r="AE220" s="10"/>
      <c r="AF220" s="10"/>
      <c r="AG220" s="10"/>
      <c r="AH220" s="10"/>
      <c r="AI220" s="10"/>
      <c r="AJ220" s="10"/>
      <c r="AK220" s="219"/>
      <c r="AL220" s="219"/>
      <c r="AM220" s="219"/>
      <c r="AN220" s="219"/>
      <c r="AO220" s="219"/>
      <c r="AP220" s="219"/>
    </row>
    <row r="221" spans="1:42" hidden="1">
      <c r="A221" s="359"/>
      <c r="B221" s="89" t="s">
        <v>103</v>
      </c>
      <c r="C221" s="84"/>
      <c r="D221" s="124"/>
      <c r="E221" s="24" t="s">
        <v>174</v>
      </c>
      <c r="F221" s="24"/>
      <c r="G221" s="183"/>
      <c r="H221" s="274"/>
      <c r="I221" s="24"/>
      <c r="J221" s="77">
        <v>879</v>
      </c>
      <c r="K221" s="71"/>
      <c r="L221" s="6"/>
      <c r="M221" s="28"/>
      <c r="N221" s="71"/>
      <c r="O221" s="71"/>
      <c r="P221" s="247"/>
      <c r="Q221" s="161"/>
      <c r="R221" s="162"/>
      <c r="S221" s="305"/>
      <c r="T221" s="161"/>
      <c r="U221" s="161"/>
      <c r="V221" s="214">
        <f t="shared" si="11"/>
        <v>879</v>
      </c>
      <c r="W221" s="214">
        <f t="shared" si="9"/>
        <v>0</v>
      </c>
      <c r="X221" s="306">
        <f t="shared" si="10"/>
        <v>0</v>
      </c>
      <c r="Y221" s="171"/>
      <c r="Z221" s="8"/>
      <c r="AA221" s="8"/>
      <c r="AB221" s="204"/>
      <c r="AC221" s="204"/>
      <c r="AD221" s="204"/>
      <c r="AE221" s="10"/>
      <c r="AF221" s="10"/>
      <c r="AG221" s="10"/>
      <c r="AH221" s="10"/>
      <c r="AI221" s="10"/>
      <c r="AJ221" s="10"/>
      <c r="AK221" s="219"/>
      <c r="AL221" s="219"/>
      <c r="AM221" s="219"/>
      <c r="AN221" s="219"/>
      <c r="AO221" s="219"/>
      <c r="AP221" s="219"/>
    </row>
    <row r="222" spans="1:42" hidden="1">
      <c r="A222" s="359"/>
      <c r="B222" s="89" t="s">
        <v>104</v>
      </c>
      <c r="C222" s="90">
        <f>(C219-$Q$2)/30</f>
        <v>22.133333333333333</v>
      </c>
      <c r="D222" s="127"/>
      <c r="E222" s="24" t="s">
        <v>175</v>
      </c>
      <c r="F222" s="24"/>
      <c r="G222" s="183"/>
      <c r="H222" s="274"/>
      <c r="I222" s="24"/>
      <c r="J222" s="77">
        <v>825</v>
      </c>
      <c r="K222" s="71"/>
      <c r="L222" s="6"/>
      <c r="M222" s="28"/>
      <c r="N222" s="71"/>
      <c r="O222" s="71"/>
      <c r="P222" s="247"/>
      <c r="Q222" s="161"/>
      <c r="R222" s="162"/>
      <c r="S222" s="305"/>
      <c r="T222" s="161"/>
      <c r="U222" s="161"/>
      <c r="V222" s="214">
        <f t="shared" si="11"/>
        <v>825</v>
      </c>
      <c r="W222" s="214">
        <f t="shared" si="9"/>
        <v>0</v>
      </c>
      <c r="X222" s="306">
        <f t="shared" si="10"/>
        <v>0</v>
      </c>
      <c r="Y222" s="171"/>
      <c r="Z222" s="8"/>
      <c r="AA222" s="8"/>
      <c r="AB222" s="204"/>
      <c r="AC222" s="204"/>
      <c r="AD222" s="204"/>
      <c r="AE222" s="10"/>
      <c r="AF222" s="10"/>
      <c r="AG222" s="10"/>
      <c r="AH222" s="10"/>
      <c r="AI222" s="10"/>
      <c r="AJ222" s="10"/>
      <c r="AK222" s="219"/>
      <c r="AL222" s="219"/>
      <c r="AM222" s="219"/>
      <c r="AN222" s="219"/>
      <c r="AO222" s="219"/>
      <c r="AP222" s="219"/>
    </row>
    <row r="223" spans="1:42" hidden="1">
      <c r="A223" s="359"/>
      <c r="B223" s="383"/>
      <c r="C223" s="384"/>
      <c r="D223" s="101"/>
      <c r="E223" s="24" t="s">
        <v>145</v>
      </c>
      <c r="F223" s="24"/>
      <c r="G223" s="183"/>
      <c r="H223" s="274"/>
      <c r="I223" s="24"/>
      <c r="J223" s="77"/>
      <c r="K223" s="71"/>
      <c r="L223" s="6"/>
      <c r="M223" s="28"/>
      <c r="N223" s="71"/>
      <c r="O223" s="71"/>
      <c r="P223" s="247"/>
      <c r="Q223" s="161"/>
      <c r="R223" s="162"/>
      <c r="S223" s="305"/>
      <c r="T223" s="161"/>
      <c r="U223" s="161"/>
      <c r="V223" s="214">
        <f t="shared" ref="V223:V270" si="15">J223+K223-P223</f>
        <v>0</v>
      </c>
      <c r="W223" s="214">
        <f t="shared" ref="W223:W270" si="16">L223-Q223</f>
        <v>0</v>
      </c>
      <c r="X223" s="306">
        <f t="shared" ref="X223:X270" si="17">L223-R223</f>
        <v>0</v>
      </c>
      <c r="Y223" s="171"/>
      <c r="Z223" s="8"/>
      <c r="AA223" s="8"/>
      <c r="AB223" s="204"/>
      <c r="AC223" s="204"/>
      <c r="AD223" s="204"/>
      <c r="AE223" s="10"/>
      <c r="AF223" s="10"/>
      <c r="AG223" s="10"/>
      <c r="AH223" s="10"/>
      <c r="AI223" s="10"/>
      <c r="AJ223" s="10"/>
      <c r="AK223" s="219"/>
      <c r="AL223" s="219"/>
      <c r="AM223" s="219"/>
      <c r="AN223" s="219"/>
      <c r="AO223" s="219"/>
      <c r="AP223" s="219"/>
    </row>
    <row r="224" spans="1:42" hidden="1">
      <c r="A224" s="359"/>
      <c r="B224" s="385"/>
      <c r="C224" s="386"/>
      <c r="D224" s="102"/>
      <c r="E224" s="24" t="s">
        <v>146</v>
      </c>
      <c r="F224" s="24"/>
      <c r="G224" s="183"/>
      <c r="H224" s="274"/>
      <c r="I224" s="24"/>
      <c r="J224" s="77"/>
      <c r="K224" s="71"/>
      <c r="L224" s="6"/>
      <c r="M224" s="28"/>
      <c r="N224" s="71"/>
      <c r="O224" s="71"/>
      <c r="P224" s="247"/>
      <c r="Q224" s="161"/>
      <c r="R224" s="162"/>
      <c r="S224" s="305"/>
      <c r="T224" s="161"/>
      <c r="U224" s="161"/>
      <c r="V224" s="214">
        <f t="shared" si="15"/>
        <v>0</v>
      </c>
      <c r="W224" s="214">
        <f t="shared" si="16"/>
        <v>0</v>
      </c>
      <c r="X224" s="306">
        <f t="shared" si="17"/>
        <v>0</v>
      </c>
      <c r="Y224" s="171"/>
      <c r="Z224" s="8"/>
      <c r="AA224" s="8"/>
      <c r="AB224" s="204"/>
      <c r="AC224" s="204"/>
      <c r="AD224" s="204"/>
      <c r="AE224" s="10"/>
      <c r="AF224" s="10"/>
      <c r="AG224" s="10"/>
      <c r="AH224" s="10"/>
      <c r="AI224" s="10"/>
      <c r="AJ224" s="10"/>
      <c r="AK224" s="219"/>
      <c r="AL224" s="219"/>
      <c r="AM224" s="219"/>
      <c r="AN224" s="219"/>
      <c r="AO224" s="219"/>
      <c r="AP224" s="219"/>
    </row>
    <row r="225" spans="1:42" hidden="1">
      <c r="A225" s="359"/>
      <c r="B225" s="385"/>
      <c r="C225" s="386"/>
      <c r="D225" s="144"/>
      <c r="E225" s="24" t="s">
        <v>147</v>
      </c>
      <c r="F225" s="24"/>
      <c r="G225" s="183"/>
      <c r="H225" s="274"/>
      <c r="I225" s="24"/>
      <c r="J225" s="77"/>
      <c r="K225" s="71"/>
      <c r="L225" s="6"/>
      <c r="M225" s="28"/>
      <c r="N225" s="71"/>
      <c r="O225" s="71"/>
      <c r="P225" s="247"/>
      <c r="Q225" s="161"/>
      <c r="R225" s="162"/>
      <c r="S225" s="305"/>
      <c r="T225" s="161"/>
      <c r="U225" s="161"/>
      <c r="V225" s="214">
        <f t="shared" si="15"/>
        <v>0</v>
      </c>
      <c r="W225" s="214"/>
      <c r="X225" s="306"/>
      <c r="Y225" s="171"/>
      <c r="Z225" s="8"/>
      <c r="AA225" s="8"/>
      <c r="AB225" s="204"/>
      <c r="AC225" s="204"/>
      <c r="AD225" s="204"/>
      <c r="AE225" s="10"/>
      <c r="AF225" s="10"/>
      <c r="AG225" s="10"/>
      <c r="AH225" s="10"/>
      <c r="AI225" s="10"/>
      <c r="AJ225" s="10"/>
      <c r="AK225" s="219"/>
      <c r="AL225" s="219"/>
      <c r="AM225" s="219"/>
      <c r="AN225" s="219"/>
      <c r="AO225" s="219"/>
      <c r="AP225" s="219"/>
    </row>
    <row r="226" spans="1:42" hidden="1">
      <c r="A226" s="359"/>
      <c r="B226" s="385"/>
      <c r="C226" s="386"/>
      <c r="D226" s="102"/>
      <c r="E226" s="24" t="s">
        <v>148</v>
      </c>
      <c r="F226" s="24"/>
      <c r="G226" s="183"/>
      <c r="H226" s="274"/>
      <c r="I226" s="24"/>
      <c r="J226" s="77"/>
      <c r="K226" s="71"/>
      <c r="L226" s="6"/>
      <c r="M226" s="28"/>
      <c r="N226" s="71"/>
      <c r="O226" s="71"/>
      <c r="P226" s="247"/>
      <c r="Q226" s="161"/>
      <c r="R226" s="162"/>
      <c r="S226" s="305"/>
      <c r="T226" s="161"/>
      <c r="U226" s="161"/>
      <c r="V226" s="214">
        <f t="shared" si="15"/>
        <v>0</v>
      </c>
      <c r="W226" s="214">
        <f t="shared" si="16"/>
        <v>0</v>
      </c>
      <c r="X226" s="306">
        <f t="shared" si="17"/>
        <v>0</v>
      </c>
      <c r="Y226" s="171"/>
      <c r="Z226" s="8"/>
      <c r="AA226" s="8"/>
      <c r="AB226" s="204"/>
      <c r="AC226" s="204"/>
      <c r="AD226" s="204"/>
      <c r="AE226" s="10"/>
      <c r="AF226" s="10"/>
      <c r="AG226" s="10"/>
      <c r="AH226" s="10"/>
      <c r="AI226" s="10"/>
      <c r="AJ226" s="10"/>
      <c r="AK226" s="219"/>
      <c r="AL226" s="219"/>
      <c r="AM226" s="219"/>
      <c r="AN226" s="219"/>
      <c r="AO226" s="219"/>
      <c r="AP226" s="219"/>
    </row>
    <row r="227" spans="1:42" hidden="1">
      <c r="A227" s="359"/>
      <c r="B227" s="385"/>
      <c r="C227" s="386"/>
      <c r="D227" s="102"/>
      <c r="E227" s="24" t="s">
        <v>149</v>
      </c>
      <c r="F227" s="24"/>
      <c r="G227" s="183"/>
      <c r="H227" s="274"/>
      <c r="I227" s="24"/>
      <c r="J227" s="77"/>
      <c r="K227" s="71"/>
      <c r="L227" s="6"/>
      <c r="M227" s="28"/>
      <c r="N227" s="71"/>
      <c r="O227" s="71"/>
      <c r="P227" s="247"/>
      <c r="Q227" s="161"/>
      <c r="R227" s="162"/>
      <c r="S227" s="305"/>
      <c r="T227" s="161"/>
      <c r="U227" s="161"/>
      <c r="V227" s="214">
        <f t="shared" si="15"/>
        <v>0</v>
      </c>
      <c r="W227" s="214">
        <f t="shared" si="16"/>
        <v>0</v>
      </c>
      <c r="X227" s="306">
        <f t="shared" si="17"/>
        <v>0</v>
      </c>
      <c r="Y227" s="171"/>
      <c r="Z227" s="8"/>
      <c r="AA227" s="8"/>
      <c r="AB227" s="204"/>
      <c r="AC227" s="204"/>
      <c r="AD227" s="204"/>
      <c r="AE227" s="10"/>
      <c r="AF227" s="10"/>
      <c r="AG227" s="10"/>
      <c r="AH227" s="10"/>
      <c r="AI227" s="10"/>
      <c r="AJ227" s="10"/>
      <c r="AK227" s="219"/>
      <c r="AL227" s="219"/>
      <c r="AM227" s="219"/>
      <c r="AN227" s="219"/>
      <c r="AO227" s="219"/>
      <c r="AP227" s="219"/>
    </row>
    <row r="228" spans="1:42" hidden="1">
      <c r="A228" s="359"/>
      <c r="B228" s="385"/>
      <c r="C228" s="386"/>
      <c r="D228" s="102"/>
      <c r="E228" s="24" t="s">
        <v>150</v>
      </c>
      <c r="F228" s="24"/>
      <c r="G228" s="183"/>
      <c r="H228" s="274"/>
      <c r="I228" s="24"/>
      <c r="J228" s="77"/>
      <c r="K228" s="71"/>
      <c r="L228" s="6"/>
      <c r="M228" s="28"/>
      <c r="N228" s="71"/>
      <c r="O228" s="71"/>
      <c r="P228" s="247"/>
      <c r="Q228" s="161"/>
      <c r="R228" s="162"/>
      <c r="S228" s="305"/>
      <c r="T228" s="161"/>
      <c r="U228" s="161"/>
      <c r="V228" s="214">
        <f t="shared" si="15"/>
        <v>0</v>
      </c>
      <c r="W228" s="214">
        <f t="shared" si="16"/>
        <v>0</v>
      </c>
      <c r="X228" s="306">
        <f t="shared" si="17"/>
        <v>0</v>
      </c>
      <c r="Y228" s="171"/>
      <c r="Z228" s="8"/>
      <c r="AA228" s="8"/>
      <c r="AB228" s="204"/>
      <c r="AC228" s="204"/>
      <c r="AD228" s="204"/>
      <c r="AE228" s="10"/>
      <c r="AF228" s="10"/>
      <c r="AG228" s="10"/>
      <c r="AH228" s="10"/>
      <c r="AI228" s="10"/>
      <c r="AJ228" s="10"/>
      <c r="AK228" s="219"/>
      <c r="AL228" s="219"/>
      <c r="AM228" s="219"/>
      <c r="AN228" s="219"/>
      <c r="AO228" s="219"/>
      <c r="AP228" s="219"/>
    </row>
    <row r="229" spans="1:42" hidden="1">
      <c r="A229" s="359"/>
      <c r="B229" s="385"/>
      <c r="C229" s="386"/>
      <c r="D229" s="102"/>
      <c r="E229" s="23" t="s">
        <v>151</v>
      </c>
      <c r="F229" s="23"/>
      <c r="G229" s="184"/>
      <c r="H229" s="275"/>
      <c r="I229" s="23"/>
      <c r="J229" s="77">
        <v>380</v>
      </c>
      <c r="K229" s="71"/>
      <c r="L229" s="6"/>
      <c r="M229" s="28"/>
      <c r="N229" s="71"/>
      <c r="O229" s="71"/>
      <c r="P229" s="247"/>
      <c r="Q229" s="161"/>
      <c r="R229" s="162"/>
      <c r="S229" s="305"/>
      <c r="T229" s="161"/>
      <c r="U229" s="161"/>
      <c r="V229" s="214">
        <f t="shared" si="15"/>
        <v>380</v>
      </c>
      <c r="W229" s="214">
        <f t="shared" si="16"/>
        <v>0</v>
      </c>
      <c r="X229" s="306">
        <f t="shared" si="17"/>
        <v>0</v>
      </c>
      <c r="Y229" s="171"/>
      <c r="Z229" s="8"/>
      <c r="AA229" s="8"/>
      <c r="AB229" s="204"/>
      <c r="AC229" s="204"/>
      <c r="AD229" s="204"/>
      <c r="AE229" s="10"/>
      <c r="AF229" s="10"/>
      <c r="AG229" s="10"/>
      <c r="AH229" s="10"/>
      <c r="AI229" s="10"/>
      <c r="AJ229" s="10"/>
      <c r="AK229" s="219"/>
      <c r="AL229" s="219"/>
      <c r="AM229" s="219"/>
      <c r="AN229" s="219"/>
      <c r="AO229" s="219"/>
      <c r="AP229" s="219"/>
    </row>
    <row r="230" spans="1:42" hidden="1">
      <c r="A230" s="359"/>
      <c r="B230" s="385"/>
      <c r="C230" s="386"/>
      <c r="D230" s="102"/>
      <c r="E230" s="23" t="s">
        <v>152</v>
      </c>
      <c r="F230" s="23"/>
      <c r="G230" s="184"/>
      <c r="H230" s="275"/>
      <c r="I230" s="23"/>
      <c r="J230" s="77">
        <v>380</v>
      </c>
      <c r="K230" s="71"/>
      <c r="L230" s="6"/>
      <c r="M230" s="28"/>
      <c r="N230" s="71"/>
      <c r="O230" s="71"/>
      <c r="P230" s="247"/>
      <c r="Q230" s="161"/>
      <c r="R230" s="162"/>
      <c r="S230" s="305"/>
      <c r="T230" s="161"/>
      <c r="U230" s="161"/>
      <c r="V230" s="214">
        <f t="shared" si="15"/>
        <v>380</v>
      </c>
      <c r="W230" s="214">
        <f t="shared" si="16"/>
        <v>0</v>
      </c>
      <c r="X230" s="306">
        <f t="shared" si="17"/>
        <v>0</v>
      </c>
      <c r="Y230" s="171"/>
      <c r="Z230" s="8"/>
      <c r="AA230" s="8"/>
      <c r="AB230" s="204"/>
      <c r="AC230" s="204"/>
      <c r="AD230" s="204"/>
      <c r="AE230" s="10"/>
      <c r="AF230" s="10"/>
      <c r="AG230" s="10"/>
      <c r="AH230" s="10"/>
      <c r="AI230" s="10"/>
      <c r="AJ230" s="10"/>
      <c r="AK230" s="219"/>
      <c r="AL230" s="219"/>
      <c r="AM230" s="219"/>
      <c r="AN230" s="219"/>
      <c r="AO230" s="219"/>
      <c r="AP230" s="219"/>
    </row>
    <row r="231" spans="1:42" hidden="1">
      <c r="A231" s="359"/>
      <c r="B231" s="385"/>
      <c r="C231" s="386"/>
      <c r="D231" s="102"/>
      <c r="E231" s="23" t="s">
        <v>2085</v>
      </c>
      <c r="F231" s="23"/>
      <c r="G231" s="184"/>
      <c r="H231" s="275"/>
      <c r="I231" s="23"/>
      <c r="J231" s="77"/>
      <c r="K231" s="71"/>
      <c r="L231" s="6"/>
      <c r="M231" s="28"/>
      <c r="N231" s="71"/>
      <c r="O231" s="71"/>
      <c r="P231" s="247"/>
      <c r="Q231" s="161"/>
      <c r="R231" s="162"/>
      <c r="S231" s="305"/>
      <c r="T231" s="161"/>
      <c r="U231" s="161"/>
      <c r="V231" s="214">
        <f t="shared" si="15"/>
        <v>0</v>
      </c>
      <c r="W231" s="214">
        <f t="shared" si="16"/>
        <v>0</v>
      </c>
      <c r="X231" s="306">
        <f t="shared" si="17"/>
        <v>0</v>
      </c>
      <c r="Y231" s="171"/>
      <c r="Z231" s="8"/>
      <c r="AA231" s="8"/>
      <c r="AB231" s="204"/>
      <c r="AC231" s="204"/>
      <c r="AD231" s="204"/>
      <c r="AE231" s="10"/>
      <c r="AF231" s="10"/>
      <c r="AG231" s="10"/>
      <c r="AH231" s="10"/>
      <c r="AI231" s="10"/>
      <c r="AJ231" s="10"/>
      <c r="AK231" s="219"/>
      <c r="AL231" s="219"/>
      <c r="AM231" s="219"/>
      <c r="AN231" s="219"/>
      <c r="AO231" s="219"/>
      <c r="AP231" s="219"/>
    </row>
    <row r="232" spans="1:42" hidden="1">
      <c r="A232" s="359"/>
      <c r="B232" s="385"/>
      <c r="C232" s="386"/>
      <c r="D232" s="144"/>
      <c r="E232" s="23" t="s">
        <v>2086</v>
      </c>
      <c r="F232" s="23"/>
      <c r="G232" s="184"/>
      <c r="H232" s="275"/>
      <c r="I232" s="23"/>
      <c r="J232" s="77"/>
      <c r="K232" s="71"/>
      <c r="L232" s="6"/>
      <c r="M232" s="28"/>
      <c r="N232" s="71"/>
      <c r="O232" s="71"/>
      <c r="P232" s="247"/>
      <c r="Q232" s="161"/>
      <c r="R232" s="162"/>
      <c r="S232" s="305"/>
      <c r="T232" s="161"/>
      <c r="U232" s="161"/>
      <c r="V232" s="214">
        <f t="shared" si="15"/>
        <v>0</v>
      </c>
      <c r="W232" s="214">
        <f t="shared" si="16"/>
        <v>0</v>
      </c>
      <c r="X232" s="306">
        <f t="shared" si="17"/>
        <v>0</v>
      </c>
      <c r="Y232" s="171"/>
      <c r="Z232" s="8"/>
      <c r="AA232" s="8"/>
      <c r="AB232" s="204"/>
      <c r="AC232" s="204"/>
      <c r="AD232" s="204"/>
      <c r="AE232" s="10"/>
      <c r="AF232" s="10"/>
      <c r="AG232" s="10"/>
      <c r="AH232" s="10"/>
      <c r="AI232" s="10"/>
      <c r="AJ232" s="10"/>
      <c r="AK232" s="219"/>
      <c r="AL232" s="219"/>
      <c r="AM232" s="219"/>
      <c r="AN232" s="219"/>
      <c r="AO232" s="219"/>
      <c r="AP232" s="219"/>
    </row>
    <row r="233" spans="1:42" hidden="1">
      <c r="A233" s="359"/>
      <c r="B233" s="385"/>
      <c r="C233" s="386"/>
      <c r="D233" s="102"/>
      <c r="E233" s="24" t="s">
        <v>76</v>
      </c>
      <c r="F233" s="24"/>
      <c r="G233" s="183"/>
      <c r="H233" s="274"/>
      <c r="I233" s="24"/>
      <c r="J233" s="71"/>
      <c r="K233" s="71"/>
      <c r="L233" s="6"/>
      <c r="M233" s="28"/>
      <c r="N233" s="71"/>
      <c r="O233" s="71"/>
      <c r="P233" s="247"/>
      <c r="Q233" s="161"/>
      <c r="R233" s="162"/>
      <c r="S233" s="305"/>
      <c r="T233" s="161"/>
      <c r="U233" s="161"/>
      <c r="V233" s="214">
        <f t="shared" si="15"/>
        <v>0</v>
      </c>
      <c r="W233" s="214">
        <f t="shared" si="16"/>
        <v>0</v>
      </c>
      <c r="X233" s="306">
        <f t="shared" si="17"/>
        <v>0</v>
      </c>
      <c r="Y233" s="171"/>
      <c r="Z233" s="8"/>
      <c r="AA233" s="8"/>
      <c r="AB233" s="204"/>
      <c r="AC233" s="204"/>
      <c r="AD233" s="204"/>
      <c r="AE233" s="10"/>
      <c r="AF233" s="10"/>
      <c r="AG233" s="10"/>
      <c r="AH233" s="10"/>
      <c r="AI233" s="10"/>
      <c r="AJ233" s="10"/>
      <c r="AK233" s="219"/>
      <c r="AL233" s="219"/>
      <c r="AM233" s="219"/>
      <c r="AN233" s="219"/>
      <c r="AO233" s="219"/>
      <c r="AP233" s="219"/>
    </row>
    <row r="234" spans="1:42" hidden="1">
      <c r="A234" s="359"/>
      <c r="B234" s="385"/>
      <c r="C234" s="386"/>
      <c r="D234" s="102"/>
      <c r="E234" s="24" t="s">
        <v>77</v>
      </c>
      <c r="F234" s="24"/>
      <c r="G234" s="183"/>
      <c r="H234" s="274"/>
      <c r="I234" s="24"/>
      <c r="J234" s="71"/>
      <c r="K234" s="71"/>
      <c r="L234" s="6"/>
      <c r="M234" s="28"/>
      <c r="N234" s="71"/>
      <c r="O234" s="71"/>
      <c r="P234" s="247"/>
      <c r="Q234" s="161"/>
      <c r="R234" s="162"/>
      <c r="S234" s="305"/>
      <c r="T234" s="161"/>
      <c r="U234" s="161"/>
      <c r="V234" s="214">
        <f t="shared" si="15"/>
        <v>0</v>
      </c>
      <c r="W234" s="214">
        <f t="shared" si="16"/>
        <v>0</v>
      </c>
      <c r="X234" s="306">
        <f t="shared" si="17"/>
        <v>0</v>
      </c>
      <c r="Y234" s="171"/>
      <c r="Z234" s="8"/>
      <c r="AA234" s="8"/>
      <c r="AB234" s="204"/>
      <c r="AC234" s="204"/>
      <c r="AD234" s="204"/>
      <c r="AE234" s="10"/>
      <c r="AF234" s="10"/>
      <c r="AG234" s="10"/>
      <c r="AH234" s="10"/>
      <c r="AI234" s="10"/>
      <c r="AJ234" s="10"/>
      <c r="AK234" s="219"/>
      <c r="AL234" s="219"/>
      <c r="AM234" s="219"/>
      <c r="AN234" s="219"/>
      <c r="AO234" s="219"/>
      <c r="AP234" s="219"/>
    </row>
    <row r="235" spans="1:42" hidden="1">
      <c r="A235" s="359"/>
      <c r="B235" s="385"/>
      <c r="C235" s="386"/>
      <c r="D235" s="102"/>
      <c r="E235" s="24" t="s">
        <v>177</v>
      </c>
      <c r="F235" s="24"/>
      <c r="G235" s="183"/>
      <c r="H235" s="274"/>
      <c r="I235" s="24"/>
      <c r="J235" s="71"/>
      <c r="K235" s="71"/>
      <c r="L235" s="6"/>
      <c r="M235" s="28"/>
      <c r="N235" s="71"/>
      <c r="O235" s="71"/>
      <c r="P235" s="247"/>
      <c r="Q235" s="161"/>
      <c r="R235" s="162"/>
      <c r="S235" s="305"/>
      <c r="T235" s="161"/>
      <c r="U235" s="161"/>
      <c r="V235" s="214">
        <f t="shared" si="15"/>
        <v>0</v>
      </c>
      <c r="W235" s="214">
        <f t="shared" si="16"/>
        <v>0</v>
      </c>
      <c r="X235" s="306">
        <f t="shared" si="17"/>
        <v>0</v>
      </c>
      <c r="Y235" s="171"/>
      <c r="Z235" s="8"/>
      <c r="AA235" s="8"/>
      <c r="AB235" s="204"/>
      <c r="AC235" s="204"/>
      <c r="AD235" s="204"/>
      <c r="AE235" s="10"/>
      <c r="AF235" s="10"/>
      <c r="AG235" s="10"/>
      <c r="AH235" s="10"/>
      <c r="AI235" s="10"/>
      <c r="AJ235" s="10"/>
      <c r="AK235" s="219"/>
      <c r="AL235" s="219"/>
      <c r="AM235" s="219"/>
      <c r="AN235" s="219"/>
      <c r="AO235" s="219"/>
      <c r="AP235" s="219"/>
    </row>
    <row r="236" spans="1:42" hidden="1">
      <c r="A236" s="359"/>
      <c r="B236" s="428"/>
      <c r="C236" s="429"/>
      <c r="D236" s="103"/>
      <c r="E236" s="24" t="s">
        <v>189</v>
      </c>
      <c r="F236" s="24"/>
      <c r="G236" s="183"/>
      <c r="H236" s="274"/>
      <c r="I236" s="24"/>
      <c r="J236" s="71"/>
      <c r="K236" s="71"/>
      <c r="L236" s="6"/>
      <c r="M236" s="28"/>
      <c r="N236" s="71"/>
      <c r="O236" s="71"/>
      <c r="P236" s="247"/>
      <c r="Q236" s="161"/>
      <c r="R236" s="162"/>
      <c r="S236" s="305"/>
      <c r="T236" s="161"/>
      <c r="U236" s="161"/>
      <c r="V236" s="214">
        <f t="shared" si="15"/>
        <v>0</v>
      </c>
      <c r="W236" s="214">
        <f t="shared" si="16"/>
        <v>0</v>
      </c>
      <c r="X236" s="306">
        <f t="shared" si="17"/>
        <v>0</v>
      </c>
      <c r="Y236" s="171"/>
      <c r="Z236" s="8"/>
      <c r="AA236" s="8"/>
      <c r="AB236" s="204"/>
      <c r="AC236" s="204"/>
      <c r="AD236" s="204"/>
      <c r="AE236" s="10"/>
      <c r="AF236" s="10"/>
      <c r="AG236" s="10"/>
      <c r="AH236" s="10"/>
      <c r="AI236" s="10"/>
      <c r="AJ236" s="10"/>
      <c r="AK236" s="219"/>
      <c r="AL236" s="219"/>
      <c r="AM236" s="219"/>
      <c r="AN236" s="219"/>
      <c r="AO236" s="219"/>
      <c r="AP236" s="219"/>
    </row>
    <row r="237" spans="1:42" hidden="1">
      <c r="A237" s="358">
        <v>17</v>
      </c>
      <c r="B237" s="373" t="s">
        <v>2046</v>
      </c>
      <c r="C237" s="374"/>
      <c r="D237" s="129"/>
      <c r="E237" s="93"/>
      <c r="F237" s="93"/>
      <c r="G237" s="177"/>
      <c r="H237" s="268"/>
      <c r="I237" s="93"/>
      <c r="J237" s="71"/>
      <c r="K237" s="71"/>
      <c r="L237" s="6"/>
      <c r="M237" s="28"/>
      <c r="N237" s="71"/>
      <c r="O237" s="71"/>
      <c r="P237" s="247"/>
      <c r="Q237" s="161"/>
      <c r="R237" s="162"/>
      <c r="S237" s="305"/>
      <c r="T237" s="161"/>
      <c r="U237" s="161"/>
      <c r="V237" s="214">
        <f t="shared" si="15"/>
        <v>0</v>
      </c>
      <c r="W237" s="214">
        <f t="shared" si="16"/>
        <v>0</v>
      </c>
      <c r="X237" s="306">
        <f t="shared" si="17"/>
        <v>0</v>
      </c>
      <c r="Y237" s="171"/>
      <c r="Z237" s="8"/>
      <c r="AA237" s="8"/>
      <c r="AB237" s="204"/>
      <c r="AC237" s="204"/>
      <c r="AD237" s="204"/>
      <c r="AE237" s="10"/>
      <c r="AF237" s="10"/>
      <c r="AG237" s="10"/>
      <c r="AH237" s="10"/>
      <c r="AI237" s="10"/>
      <c r="AJ237" s="10"/>
      <c r="AK237" s="219"/>
      <c r="AL237" s="219"/>
      <c r="AM237" s="219"/>
      <c r="AN237" s="219"/>
      <c r="AO237" s="219"/>
      <c r="AP237" s="219"/>
    </row>
    <row r="238" spans="1:42" ht="15" hidden="1" customHeight="1">
      <c r="A238" s="359"/>
      <c r="B238" s="361" t="s">
        <v>122</v>
      </c>
      <c r="C238" s="362"/>
      <c r="D238" s="101"/>
      <c r="E238" s="93" t="s">
        <v>90</v>
      </c>
      <c r="F238" s="25" t="s">
        <v>115</v>
      </c>
      <c r="G238" s="174">
        <v>9422166879</v>
      </c>
      <c r="H238" s="266"/>
      <c r="I238" s="25"/>
      <c r="J238" s="71">
        <v>634</v>
      </c>
      <c r="K238" s="71"/>
      <c r="L238" s="6"/>
      <c r="M238" s="28"/>
      <c r="N238" s="71"/>
      <c r="O238" s="71"/>
      <c r="P238" s="247">
        <f>J238*0.7</f>
        <v>443.79999999999995</v>
      </c>
      <c r="Q238" s="161"/>
      <c r="R238" s="162"/>
      <c r="S238" s="305"/>
      <c r="T238" s="161"/>
      <c r="U238" s="161"/>
      <c r="V238" s="214">
        <f t="shared" si="15"/>
        <v>190.20000000000005</v>
      </c>
      <c r="W238" s="214">
        <f t="shared" si="16"/>
        <v>0</v>
      </c>
      <c r="X238" s="306">
        <f t="shared" si="17"/>
        <v>0</v>
      </c>
      <c r="Y238" s="171"/>
      <c r="Z238" s="8"/>
      <c r="AA238" s="8"/>
      <c r="AB238" s="204"/>
      <c r="AC238" s="204"/>
      <c r="AD238" s="204"/>
      <c r="AE238" s="10"/>
      <c r="AF238" s="10"/>
      <c r="AG238" s="10"/>
      <c r="AH238" s="10"/>
      <c r="AI238" s="10"/>
      <c r="AJ238" s="10"/>
      <c r="AK238" s="219"/>
      <c r="AL238" s="219"/>
      <c r="AM238" s="219"/>
      <c r="AN238" s="219"/>
      <c r="AO238" s="219"/>
      <c r="AP238" s="219"/>
    </row>
    <row r="239" spans="1:42" hidden="1">
      <c r="A239" s="359"/>
      <c r="B239" s="424"/>
      <c r="C239" s="425"/>
      <c r="D239" s="102"/>
      <c r="E239" s="25" t="s">
        <v>176</v>
      </c>
      <c r="F239" s="25"/>
      <c r="G239" s="174"/>
      <c r="H239" s="266"/>
      <c r="I239" s="25"/>
      <c r="J239" s="71"/>
      <c r="K239" s="71"/>
      <c r="L239" s="6"/>
      <c r="M239" s="28"/>
      <c r="N239" s="71"/>
      <c r="O239" s="71"/>
      <c r="P239" s="247"/>
      <c r="Q239" s="161"/>
      <c r="R239" s="162"/>
      <c r="S239" s="305"/>
      <c r="T239" s="161"/>
      <c r="U239" s="161"/>
      <c r="V239" s="214">
        <f t="shared" si="15"/>
        <v>0</v>
      </c>
      <c r="W239" s="214">
        <f t="shared" si="16"/>
        <v>0</v>
      </c>
      <c r="X239" s="306">
        <f t="shared" si="17"/>
        <v>0</v>
      </c>
      <c r="Y239" s="171"/>
      <c r="Z239" s="8"/>
      <c r="AA239" s="8"/>
      <c r="AB239" s="204"/>
      <c r="AC239" s="204"/>
      <c r="AD239" s="204"/>
      <c r="AE239" s="10"/>
      <c r="AF239" s="10"/>
      <c r="AG239" s="10"/>
      <c r="AH239" s="10"/>
      <c r="AI239" s="10"/>
      <c r="AJ239" s="10"/>
      <c r="AK239" s="219"/>
      <c r="AL239" s="219"/>
      <c r="AM239" s="219"/>
      <c r="AN239" s="219"/>
      <c r="AO239" s="219"/>
      <c r="AP239" s="219"/>
    </row>
    <row r="240" spans="1:42" hidden="1">
      <c r="A240" s="359"/>
      <c r="B240" s="83" t="s">
        <v>96</v>
      </c>
      <c r="C240" s="84">
        <v>20.67</v>
      </c>
      <c r="D240" s="124"/>
      <c r="E240" s="25" t="s">
        <v>2087</v>
      </c>
      <c r="F240" s="25"/>
      <c r="G240" s="174"/>
      <c r="H240" s="266"/>
      <c r="I240" s="25"/>
      <c r="J240" s="71"/>
      <c r="K240" s="71"/>
      <c r="L240" s="6"/>
      <c r="M240" s="28"/>
      <c r="N240" s="71"/>
      <c r="O240" s="71"/>
      <c r="P240" s="247"/>
      <c r="Q240" s="161"/>
      <c r="R240" s="162"/>
      <c r="S240" s="305"/>
      <c r="T240" s="161"/>
      <c r="U240" s="161"/>
      <c r="V240" s="214">
        <f t="shared" si="15"/>
        <v>0</v>
      </c>
      <c r="W240" s="214">
        <f t="shared" si="16"/>
        <v>0</v>
      </c>
      <c r="X240" s="306">
        <f t="shared" si="17"/>
        <v>0</v>
      </c>
      <c r="Y240" s="171"/>
      <c r="Z240" s="8"/>
      <c r="AA240" s="8"/>
      <c r="AB240" s="204"/>
      <c r="AC240" s="204"/>
      <c r="AD240" s="204"/>
      <c r="AE240" s="10"/>
      <c r="AF240" s="10"/>
      <c r="AG240" s="10"/>
      <c r="AH240" s="10"/>
      <c r="AI240" s="10"/>
      <c r="AJ240" s="10"/>
      <c r="AK240" s="219"/>
      <c r="AL240" s="219"/>
      <c r="AM240" s="219"/>
      <c r="AN240" s="219"/>
      <c r="AO240" s="219"/>
      <c r="AP240" s="219"/>
    </row>
    <row r="241" spans="1:42" hidden="1">
      <c r="A241" s="359"/>
      <c r="B241" s="83" t="s">
        <v>97</v>
      </c>
      <c r="C241" s="86"/>
      <c r="D241" s="125"/>
      <c r="E241" s="25" t="s">
        <v>78</v>
      </c>
      <c r="F241" s="25"/>
      <c r="G241" s="174"/>
      <c r="H241" s="266"/>
      <c r="I241" s="25"/>
      <c r="J241" s="71"/>
      <c r="K241" s="71"/>
      <c r="L241" s="6"/>
      <c r="M241" s="28"/>
      <c r="N241" s="71"/>
      <c r="O241" s="71"/>
      <c r="P241" s="247"/>
      <c r="Q241" s="161"/>
      <c r="R241" s="162"/>
      <c r="S241" s="305"/>
      <c r="T241" s="161"/>
      <c r="U241" s="161"/>
      <c r="V241" s="214">
        <f t="shared" si="15"/>
        <v>0</v>
      </c>
      <c r="W241" s="214">
        <f t="shared" si="16"/>
        <v>0</v>
      </c>
      <c r="X241" s="306">
        <f t="shared" si="17"/>
        <v>0</v>
      </c>
      <c r="Y241" s="171"/>
      <c r="Z241" s="8"/>
      <c r="AA241" s="8"/>
      <c r="AB241" s="204"/>
      <c r="AC241" s="204"/>
      <c r="AD241" s="204"/>
      <c r="AE241" s="10"/>
      <c r="AF241" s="10"/>
      <c r="AG241" s="10"/>
      <c r="AH241" s="10"/>
      <c r="AI241" s="10"/>
      <c r="AJ241" s="10"/>
      <c r="AK241" s="219"/>
      <c r="AL241" s="219"/>
      <c r="AM241" s="219"/>
      <c r="AN241" s="219"/>
      <c r="AO241" s="219"/>
      <c r="AP241" s="219"/>
    </row>
    <row r="242" spans="1:42" hidden="1">
      <c r="A242" s="359"/>
      <c r="B242" s="83" t="s">
        <v>186</v>
      </c>
      <c r="C242" s="86"/>
      <c r="D242" s="125"/>
      <c r="E242" s="25" t="s">
        <v>79</v>
      </c>
      <c r="F242" s="25"/>
      <c r="G242" s="174"/>
      <c r="H242" s="266"/>
      <c r="I242" s="25"/>
      <c r="J242" s="71"/>
      <c r="K242" s="71"/>
      <c r="L242" s="6"/>
      <c r="M242" s="28"/>
      <c r="N242" s="71"/>
      <c r="O242" s="71"/>
      <c r="P242" s="247"/>
      <c r="Q242" s="161"/>
      <c r="R242" s="162"/>
      <c r="S242" s="305"/>
      <c r="T242" s="161"/>
      <c r="U242" s="161"/>
      <c r="V242" s="214">
        <f t="shared" si="15"/>
        <v>0</v>
      </c>
      <c r="W242" s="214">
        <f t="shared" si="16"/>
        <v>0</v>
      </c>
      <c r="X242" s="306">
        <f t="shared" si="17"/>
        <v>0</v>
      </c>
      <c r="Y242" s="171"/>
      <c r="Z242" s="8"/>
      <c r="AA242" s="8"/>
      <c r="AB242" s="204"/>
      <c r="AC242" s="204"/>
      <c r="AD242" s="204"/>
      <c r="AE242" s="10"/>
      <c r="AF242" s="10"/>
      <c r="AG242" s="10"/>
      <c r="AH242" s="10"/>
      <c r="AI242" s="10"/>
      <c r="AJ242" s="10"/>
      <c r="AK242" s="219"/>
      <c r="AL242" s="219"/>
      <c r="AM242" s="219"/>
      <c r="AN242" s="219"/>
      <c r="AO242" s="219"/>
      <c r="AP242" s="219"/>
    </row>
    <row r="243" spans="1:42" hidden="1">
      <c r="A243" s="359"/>
      <c r="B243" s="83" t="s">
        <v>187</v>
      </c>
      <c r="C243" s="86"/>
      <c r="D243" s="125"/>
      <c r="E243" s="25" t="s">
        <v>2088</v>
      </c>
      <c r="F243" s="25"/>
      <c r="G243" s="174"/>
      <c r="H243" s="266"/>
      <c r="I243" s="25"/>
      <c r="J243" s="71"/>
      <c r="K243" s="71"/>
      <c r="L243" s="6"/>
      <c r="M243" s="28"/>
      <c r="N243" s="71"/>
      <c r="O243" s="71"/>
      <c r="P243" s="247"/>
      <c r="Q243" s="161"/>
      <c r="R243" s="162"/>
      <c r="S243" s="305"/>
      <c r="T243" s="161"/>
      <c r="U243" s="161"/>
      <c r="V243" s="214">
        <f t="shared" si="15"/>
        <v>0</v>
      </c>
      <c r="W243" s="214">
        <f t="shared" si="16"/>
        <v>0</v>
      </c>
      <c r="X243" s="306">
        <f t="shared" si="17"/>
        <v>0</v>
      </c>
      <c r="Y243" s="171"/>
      <c r="Z243" s="8"/>
      <c r="AA243" s="8"/>
      <c r="AB243" s="204"/>
      <c r="AC243" s="204"/>
      <c r="AD243" s="204"/>
      <c r="AE243" s="10"/>
      <c r="AF243" s="10"/>
      <c r="AG243" s="10"/>
      <c r="AH243" s="10"/>
      <c r="AI243" s="10"/>
      <c r="AJ243" s="10"/>
      <c r="AK243" s="219"/>
      <c r="AL243" s="219"/>
      <c r="AM243" s="219"/>
      <c r="AN243" s="219"/>
      <c r="AO243" s="219"/>
      <c r="AP243" s="219"/>
    </row>
    <row r="244" spans="1:42" hidden="1">
      <c r="A244" s="359"/>
      <c r="B244" s="83" t="s">
        <v>98</v>
      </c>
      <c r="C244" s="88" t="s">
        <v>107</v>
      </c>
      <c r="D244" s="126"/>
      <c r="E244" s="25" t="s">
        <v>80</v>
      </c>
      <c r="F244" s="25"/>
      <c r="G244" s="174"/>
      <c r="H244" s="266"/>
      <c r="I244" s="25"/>
      <c r="J244" s="71"/>
      <c r="K244" s="71"/>
      <c r="L244" s="6"/>
      <c r="M244" s="28"/>
      <c r="N244" s="71"/>
      <c r="O244" s="71"/>
      <c r="P244" s="247"/>
      <c r="Q244" s="161"/>
      <c r="R244" s="162"/>
      <c r="S244" s="305"/>
      <c r="T244" s="161"/>
      <c r="U244" s="161"/>
      <c r="V244" s="214">
        <f t="shared" si="15"/>
        <v>0</v>
      </c>
      <c r="W244" s="214">
        <f t="shared" si="16"/>
        <v>0</v>
      </c>
      <c r="X244" s="306">
        <f t="shared" si="17"/>
        <v>0</v>
      </c>
      <c r="Y244" s="171"/>
      <c r="Z244" s="8"/>
      <c r="AA244" s="8"/>
      <c r="AB244" s="204"/>
      <c r="AC244" s="204"/>
      <c r="AD244" s="204"/>
      <c r="AE244" s="10"/>
      <c r="AF244" s="10"/>
      <c r="AG244" s="10"/>
      <c r="AH244" s="10"/>
      <c r="AI244" s="10"/>
      <c r="AJ244" s="10"/>
      <c r="AK244" s="219"/>
      <c r="AL244" s="219"/>
      <c r="AM244" s="219"/>
      <c r="AN244" s="219"/>
      <c r="AO244" s="219"/>
      <c r="AP244" s="219"/>
    </row>
    <row r="245" spans="1:42" hidden="1">
      <c r="A245" s="359"/>
      <c r="B245" s="83" t="s">
        <v>99</v>
      </c>
      <c r="C245" s="84">
        <v>24</v>
      </c>
      <c r="D245" s="124"/>
      <c r="E245" s="25" t="s">
        <v>81</v>
      </c>
      <c r="F245" s="25"/>
      <c r="G245" s="174"/>
      <c r="H245" s="266"/>
      <c r="I245" s="25"/>
      <c r="J245" s="71"/>
      <c r="K245" s="71"/>
      <c r="L245" s="6"/>
      <c r="M245" s="28"/>
      <c r="N245" s="71"/>
      <c r="O245" s="71"/>
      <c r="P245" s="247"/>
      <c r="Q245" s="161"/>
      <c r="R245" s="162"/>
      <c r="S245" s="305"/>
      <c r="T245" s="161"/>
      <c r="U245" s="161"/>
      <c r="V245" s="214">
        <f t="shared" si="15"/>
        <v>0</v>
      </c>
      <c r="W245" s="214">
        <f t="shared" si="16"/>
        <v>0</v>
      </c>
      <c r="X245" s="306">
        <f t="shared" si="17"/>
        <v>0</v>
      </c>
      <c r="Y245" s="171"/>
      <c r="Z245" s="8"/>
      <c r="AA245" s="8"/>
      <c r="AB245" s="204"/>
      <c r="AC245" s="204"/>
      <c r="AD245" s="204"/>
      <c r="AE245" s="10"/>
      <c r="AF245" s="10"/>
      <c r="AG245" s="10"/>
      <c r="AH245" s="10"/>
      <c r="AI245" s="10"/>
      <c r="AJ245" s="10"/>
      <c r="AK245" s="219"/>
      <c r="AL245" s="219"/>
      <c r="AM245" s="219"/>
      <c r="AN245" s="219"/>
      <c r="AO245" s="219"/>
      <c r="AP245" s="219"/>
    </row>
    <row r="246" spans="1:42" hidden="1">
      <c r="A246" s="359"/>
      <c r="B246" s="89" t="s">
        <v>100</v>
      </c>
      <c r="C246" s="88">
        <v>43750</v>
      </c>
      <c r="D246" s="126"/>
      <c r="E246" s="25" t="s">
        <v>82</v>
      </c>
      <c r="F246" s="25"/>
      <c r="G246" s="174"/>
      <c r="H246" s="266"/>
      <c r="I246" s="25"/>
      <c r="J246" s="71"/>
      <c r="K246" s="71"/>
      <c r="L246" s="6"/>
      <c r="M246" s="28"/>
      <c r="N246" s="71"/>
      <c r="O246" s="71"/>
      <c r="P246" s="247"/>
      <c r="Q246" s="161"/>
      <c r="R246" s="162"/>
      <c r="S246" s="305"/>
      <c r="T246" s="161"/>
      <c r="U246" s="161"/>
      <c r="V246" s="214">
        <f t="shared" si="15"/>
        <v>0</v>
      </c>
      <c r="W246" s="214">
        <f t="shared" si="16"/>
        <v>0</v>
      </c>
      <c r="X246" s="306">
        <f t="shared" si="17"/>
        <v>0</v>
      </c>
      <c r="Y246" s="171"/>
      <c r="Z246" s="8"/>
      <c r="AA246" s="8"/>
      <c r="AB246" s="204"/>
      <c r="AC246" s="204"/>
      <c r="AD246" s="204"/>
      <c r="AE246" s="10"/>
      <c r="AF246" s="10"/>
      <c r="AG246" s="10"/>
      <c r="AH246" s="10"/>
      <c r="AI246" s="10"/>
      <c r="AJ246" s="10"/>
      <c r="AK246" s="219"/>
      <c r="AL246" s="219"/>
      <c r="AM246" s="219"/>
      <c r="AN246" s="219"/>
      <c r="AO246" s="219"/>
      <c r="AP246" s="219"/>
    </row>
    <row r="247" spans="1:42" hidden="1">
      <c r="A247" s="359"/>
      <c r="B247" s="89" t="s">
        <v>101</v>
      </c>
      <c r="C247" s="88">
        <f>C246+C245*30</f>
        <v>44470</v>
      </c>
      <c r="D247" s="126"/>
      <c r="E247" s="25" t="s">
        <v>2089</v>
      </c>
      <c r="F247" s="25"/>
      <c r="G247" s="174"/>
      <c r="H247" s="266"/>
      <c r="I247" s="25"/>
      <c r="J247" s="71"/>
      <c r="K247" s="71"/>
      <c r="L247" s="6"/>
      <c r="M247" s="28"/>
      <c r="N247" s="71"/>
      <c r="O247" s="71"/>
      <c r="P247" s="247"/>
      <c r="Q247" s="161"/>
      <c r="R247" s="162"/>
      <c r="S247" s="305"/>
      <c r="T247" s="161"/>
      <c r="U247" s="161"/>
      <c r="V247" s="214">
        <f t="shared" si="15"/>
        <v>0</v>
      </c>
      <c r="W247" s="214">
        <f t="shared" si="16"/>
        <v>0</v>
      </c>
      <c r="X247" s="306">
        <f t="shared" si="17"/>
        <v>0</v>
      </c>
      <c r="Y247" s="171"/>
      <c r="Z247" s="8"/>
      <c r="AA247" s="8"/>
      <c r="AB247" s="204"/>
      <c r="AC247" s="204"/>
      <c r="AD247" s="204"/>
      <c r="AE247" s="10"/>
      <c r="AF247" s="10"/>
      <c r="AG247" s="10"/>
      <c r="AH247" s="10"/>
      <c r="AI247" s="10"/>
      <c r="AJ247" s="10"/>
      <c r="AK247" s="219"/>
      <c r="AL247" s="219"/>
      <c r="AM247" s="219"/>
      <c r="AN247" s="219"/>
      <c r="AO247" s="219"/>
      <c r="AP247" s="219"/>
    </row>
    <row r="248" spans="1:42" hidden="1">
      <c r="A248" s="359"/>
      <c r="B248" s="89" t="s">
        <v>102</v>
      </c>
      <c r="C248" s="84"/>
      <c r="D248" s="124"/>
      <c r="E248" s="25" t="s">
        <v>83</v>
      </c>
      <c r="F248" s="25"/>
      <c r="G248" s="174"/>
      <c r="H248" s="266"/>
      <c r="I248" s="25"/>
      <c r="J248" s="71"/>
      <c r="K248" s="71"/>
      <c r="L248" s="6"/>
      <c r="M248" s="28"/>
      <c r="N248" s="71"/>
      <c r="O248" s="71"/>
      <c r="P248" s="247"/>
      <c r="Q248" s="161"/>
      <c r="R248" s="162"/>
      <c r="S248" s="305"/>
      <c r="T248" s="161"/>
      <c r="U248" s="161"/>
      <c r="V248" s="214">
        <f t="shared" si="15"/>
        <v>0</v>
      </c>
      <c r="W248" s="214">
        <f t="shared" si="16"/>
        <v>0</v>
      </c>
      <c r="X248" s="306">
        <f t="shared" si="17"/>
        <v>0</v>
      </c>
      <c r="Y248" s="171"/>
      <c r="Z248" s="8"/>
      <c r="AA248" s="8"/>
      <c r="AB248" s="204"/>
      <c r="AC248" s="204"/>
      <c r="AD248" s="204"/>
      <c r="AE248" s="10"/>
      <c r="AF248" s="10"/>
      <c r="AG248" s="10"/>
      <c r="AH248" s="10"/>
      <c r="AI248" s="10"/>
      <c r="AJ248" s="10"/>
      <c r="AK248" s="219"/>
      <c r="AL248" s="219"/>
      <c r="AM248" s="219"/>
      <c r="AN248" s="219"/>
      <c r="AO248" s="219"/>
      <c r="AP248" s="219"/>
    </row>
    <row r="249" spans="1:42" hidden="1">
      <c r="A249" s="359"/>
      <c r="B249" s="89" t="s">
        <v>103</v>
      </c>
      <c r="C249" s="84"/>
      <c r="D249" s="124"/>
      <c r="E249" s="25" t="s">
        <v>84</v>
      </c>
      <c r="F249" s="25"/>
      <c r="G249" s="174"/>
      <c r="H249" s="266"/>
      <c r="I249" s="25"/>
      <c r="J249" s="71"/>
      <c r="K249" s="71"/>
      <c r="L249" s="6"/>
      <c r="M249" s="28"/>
      <c r="N249" s="71"/>
      <c r="O249" s="71"/>
      <c r="P249" s="247"/>
      <c r="Q249" s="161"/>
      <c r="R249" s="162"/>
      <c r="S249" s="305"/>
      <c r="T249" s="161"/>
      <c r="U249" s="161"/>
      <c r="V249" s="214">
        <f t="shared" si="15"/>
        <v>0</v>
      </c>
      <c r="W249" s="214">
        <f t="shared" si="16"/>
        <v>0</v>
      </c>
      <c r="X249" s="306">
        <f t="shared" si="17"/>
        <v>0</v>
      </c>
      <c r="Y249" s="171"/>
      <c r="Z249" s="8"/>
      <c r="AA249" s="8"/>
      <c r="AB249" s="204"/>
      <c r="AC249" s="204"/>
      <c r="AD249" s="204"/>
      <c r="AE249" s="10"/>
      <c r="AF249" s="10"/>
      <c r="AG249" s="10"/>
      <c r="AH249" s="10"/>
      <c r="AI249" s="10"/>
      <c r="AJ249" s="10"/>
      <c r="AK249" s="219"/>
      <c r="AL249" s="219"/>
      <c r="AM249" s="219"/>
      <c r="AN249" s="219"/>
      <c r="AO249" s="219"/>
      <c r="AP249" s="219"/>
    </row>
    <row r="250" spans="1:42" hidden="1">
      <c r="A250" s="359"/>
      <c r="B250" s="89" t="s">
        <v>104</v>
      </c>
      <c r="C250" s="90">
        <f>(C247-$Q$2)/30</f>
        <v>18.3</v>
      </c>
      <c r="D250" s="127"/>
      <c r="E250" s="25" t="s">
        <v>85</v>
      </c>
      <c r="F250" s="25"/>
      <c r="G250" s="174"/>
      <c r="H250" s="266"/>
      <c r="I250" s="25"/>
      <c r="J250" s="71">
        <v>400</v>
      </c>
      <c r="K250" s="71"/>
      <c r="L250" s="6"/>
      <c r="M250" s="28"/>
      <c r="N250" s="71"/>
      <c r="O250" s="71"/>
      <c r="P250" s="247"/>
      <c r="Q250" s="161"/>
      <c r="R250" s="162"/>
      <c r="S250" s="305"/>
      <c r="T250" s="161"/>
      <c r="U250" s="161"/>
      <c r="V250" s="214">
        <f t="shared" si="15"/>
        <v>400</v>
      </c>
      <c r="W250" s="214">
        <f t="shared" si="16"/>
        <v>0</v>
      </c>
      <c r="X250" s="306">
        <f t="shared" si="17"/>
        <v>0</v>
      </c>
      <c r="Y250" s="171"/>
      <c r="Z250" s="8"/>
      <c r="AA250" s="8"/>
      <c r="AB250" s="204"/>
      <c r="AC250" s="204"/>
      <c r="AD250" s="204"/>
      <c r="AE250" s="10"/>
      <c r="AF250" s="10"/>
      <c r="AG250" s="10"/>
      <c r="AH250" s="10"/>
      <c r="AI250" s="10"/>
      <c r="AJ250" s="10"/>
      <c r="AK250" s="219"/>
      <c r="AL250" s="219"/>
      <c r="AM250" s="219"/>
      <c r="AN250" s="219"/>
      <c r="AO250" s="219"/>
      <c r="AP250" s="219"/>
    </row>
    <row r="251" spans="1:42" hidden="1">
      <c r="A251" s="359"/>
      <c r="B251" s="383"/>
      <c r="C251" s="384"/>
      <c r="D251" s="101"/>
      <c r="E251" s="25" t="s">
        <v>2137</v>
      </c>
      <c r="F251" s="25"/>
      <c r="G251" s="174"/>
      <c r="H251" s="266"/>
      <c r="I251" s="25"/>
      <c r="J251" s="247">
        <v>800</v>
      </c>
      <c r="K251" s="71"/>
      <c r="L251" s="6"/>
      <c r="M251" s="28"/>
      <c r="N251" s="71"/>
      <c r="O251" s="71"/>
      <c r="P251" s="247"/>
      <c r="Q251" s="161"/>
      <c r="R251" s="162"/>
      <c r="S251" s="305"/>
      <c r="T251" s="161"/>
      <c r="U251" s="161"/>
      <c r="V251" s="214">
        <f t="shared" si="15"/>
        <v>800</v>
      </c>
      <c r="W251" s="214">
        <f t="shared" si="16"/>
        <v>0</v>
      </c>
      <c r="X251" s="306">
        <f t="shared" si="17"/>
        <v>0</v>
      </c>
      <c r="Y251" s="171"/>
      <c r="Z251" s="8"/>
      <c r="AA251" s="8"/>
      <c r="AB251" s="204"/>
      <c r="AC251" s="204"/>
      <c r="AD251" s="204"/>
      <c r="AE251" s="10"/>
      <c r="AF251" s="10"/>
      <c r="AG251" s="10"/>
      <c r="AH251" s="10"/>
      <c r="AI251" s="10"/>
      <c r="AJ251" s="10"/>
      <c r="AK251" s="219"/>
      <c r="AL251" s="219"/>
      <c r="AM251" s="219"/>
      <c r="AN251" s="219"/>
      <c r="AO251" s="219"/>
      <c r="AP251" s="219"/>
    </row>
    <row r="252" spans="1:42" hidden="1">
      <c r="A252" s="359"/>
      <c r="B252" s="385"/>
      <c r="C252" s="386"/>
      <c r="D252" s="144"/>
      <c r="E252" s="25" t="s">
        <v>2090</v>
      </c>
      <c r="F252" s="25"/>
      <c r="G252" s="174"/>
      <c r="H252" s="266"/>
      <c r="I252" s="25"/>
      <c r="J252" s="71"/>
      <c r="K252" s="71"/>
      <c r="L252" s="6"/>
      <c r="M252" s="28"/>
      <c r="N252" s="71"/>
      <c r="O252" s="71"/>
      <c r="P252" s="247"/>
      <c r="Q252" s="161"/>
      <c r="R252" s="162"/>
      <c r="S252" s="305"/>
      <c r="T252" s="161"/>
      <c r="U252" s="161"/>
      <c r="V252" s="214">
        <f t="shared" si="15"/>
        <v>0</v>
      </c>
      <c r="W252" s="214">
        <f t="shared" si="16"/>
        <v>0</v>
      </c>
      <c r="X252" s="306">
        <f t="shared" si="17"/>
        <v>0</v>
      </c>
      <c r="Y252" s="171"/>
      <c r="Z252" s="8"/>
      <c r="AA252" s="8"/>
      <c r="AB252" s="204"/>
      <c r="AC252" s="204"/>
      <c r="AD252" s="204"/>
      <c r="AE252" s="10"/>
      <c r="AF252" s="10"/>
      <c r="AG252" s="10"/>
      <c r="AH252" s="10"/>
      <c r="AI252" s="10"/>
      <c r="AJ252" s="10"/>
      <c r="AK252" s="219"/>
      <c r="AL252" s="219"/>
      <c r="AM252" s="219"/>
      <c r="AN252" s="219"/>
      <c r="AO252" s="219"/>
      <c r="AP252" s="219"/>
    </row>
    <row r="253" spans="1:42" hidden="1">
      <c r="A253" s="358">
        <v>18</v>
      </c>
      <c r="B253" s="373" t="s">
        <v>2047</v>
      </c>
      <c r="C253" s="374"/>
      <c r="D253" s="129"/>
      <c r="E253" s="93"/>
      <c r="F253" s="93"/>
      <c r="G253" s="177"/>
      <c r="H253" s="268"/>
      <c r="I253" s="93"/>
      <c r="J253" s="71"/>
      <c r="K253" s="71"/>
      <c r="L253" s="6"/>
      <c r="M253" s="28"/>
      <c r="N253" s="71"/>
      <c r="O253" s="71"/>
      <c r="P253" s="247"/>
      <c r="Q253" s="161"/>
      <c r="R253" s="162"/>
      <c r="S253" s="305"/>
      <c r="T253" s="161"/>
      <c r="U253" s="161"/>
      <c r="V253" s="214">
        <f t="shared" si="15"/>
        <v>0</v>
      </c>
      <c r="W253" s="214">
        <f t="shared" si="16"/>
        <v>0</v>
      </c>
      <c r="X253" s="306">
        <f t="shared" si="17"/>
        <v>0</v>
      </c>
      <c r="Y253" s="171"/>
      <c r="Z253" s="8"/>
      <c r="AA253" s="8"/>
      <c r="AB253" s="204"/>
      <c r="AC253" s="204"/>
      <c r="AD253" s="204"/>
      <c r="AE253" s="10"/>
      <c r="AF253" s="10"/>
      <c r="AG253" s="10"/>
      <c r="AH253" s="10"/>
      <c r="AI253" s="10"/>
      <c r="AJ253" s="10"/>
      <c r="AK253" s="219"/>
      <c r="AL253" s="219"/>
      <c r="AM253" s="219"/>
      <c r="AN253" s="219"/>
      <c r="AO253" s="219"/>
      <c r="AP253" s="219"/>
    </row>
    <row r="254" spans="1:42" ht="15" hidden="1" customHeight="1">
      <c r="A254" s="359"/>
      <c r="B254" s="361" t="s">
        <v>132</v>
      </c>
      <c r="C254" s="362"/>
      <c r="D254" s="101"/>
      <c r="E254" s="24" t="s">
        <v>72</v>
      </c>
      <c r="F254" s="25" t="s">
        <v>115</v>
      </c>
      <c r="G254" s="174">
        <v>9422166879</v>
      </c>
      <c r="H254" s="266"/>
      <c r="I254" s="25"/>
      <c r="J254" s="71"/>
      <c r="K254" s="71"/>
      <c r="L254" s="80"/>
      <c r="M254" s="291"/>
      <c r="N254" s="255"/>
      <c r="O254" s="255"/>
      <c r="P254" s="247"/>
      <c r="Q254" s="161"/>
      <c r="R254" s="162"/>
      <c r="S254" s="305"/>
      <c r="T254" s="161"/>
      <c r="U254" s="161"/>
      <c r="V254" s="214">
        <f t="shared" si="15"/>
        <v>0</v>
      </c>
      <c r="W254" s="214">
        <f t="shared" si="16"/>
        <v>0</v>
      </c>
      <c r="X254" s="306">
        <f t="shared" si="17"/>
        <v>0</v>
      </c>
      <c r="Y254" s="171"/>
      <c r="Z254" s="8"/>
      <c r="AA254" s="8"/>
      <c r="AB254" s="204"/>
      <c r="AC254" s="204"/>
      <c r="AD254" s="204"/>
      <c r="AE254" s="10"/>
      <c r="AF254" s="10"/>
      <c r="AG254" s="10"/>
      <c r="AH254" s="10"/>
      <c r="AI254" s="10"/>
      <c r="AJ254" s="10"/>
      <c r="AK254" s="219"/>
      <c r="AL254" s="219"/>
      <c r="AM254" s="219"/>
      <c r="AN254" s="219"/>
      <c r="AO254" s="219"/>
      <c r="AP254" s="219"/>
    </row>
    <row r="255" spans="1:42" hidden="1">
      <c r="A255" s="359"/>
      <c r="B255" s="424"/>
      <c r="C255" s="425"/>
      <c r="D255" s="102"/>
      <c r="E255" s="24" t="s">
        <v>73</v>
      </c>
      <c r="F255" s="25"/>
      <c r="G255" s="174"/>
      <c r="H255" s="266"/>
      <c r="I255" s="25"/>
      <c r="J255" s="71"/>
      <c r="K255" s="71"/>
      <c r="L255" s="80"/>
      <c r="M255" s="291"/>
      <c r="N255" s="255"/>
      <c r="O255" s="255"/>
      <c r="P255" s="247"/>
      <c r="Q255" s="161"/>
      <c r="R255" s="162"/>
      <c r="S255" s="305"/>
      <c r="T255" s="161"/>
      <c r="U255" s="161"/>
      <c r="V255" s="214">
        <f t="shared" si="15"/>
        <v>0</v>
      </c>
      <c r="W255" s="214">
        <f t="shared" si="16"/>
        <v>0</v>
      </c>
      <c r="X255" s="306">
        <f t="shared" si="17"/>
        <v>0</v>
      </c>
      <c r="Y255" s="171"/>
      <c r="Z255" s="8"/>
      <c r="AA255" s="8"/>
      <c r="AB255" s="204"/>
      <c r="AC255" s="204"/>
      <c r="AD255" s="204"/>
      <c r="AE255" s="10"/>
      <c r="AF255" s="10"/>
      <c r="AG255" s="10"/>
      <c r="AH255" s="10"/>
      <c r="AI255" s="10"/>
      <c r="AJ255" s="10"/>
      <c r="AK255" s="219"/>
      <c r="AL255" s="219"/>
      <c r="AM255" s="219"/>
      <c r="AN255" s="219"/>
      <c r="AO255" s="219"/>
      <c r="AP255" s="219"/>
    </row>
    <row r="256" spans="1:42" hidden="1">
      <c r="A256" s="359"/>
      <c r="B256" s="83" t="s">
        <v>96</v>
      </c>
      <c r="C256" s="84">
        <v>47.2</v>
      </c>
      <c r="D256" s="124"/>
      <c r="E256" s="24" t="s">
        <v>153</v>
      </c>
      <c r="F256" s="24"/>
      <c r="G256" s="183"/>
      <c r="H256" s="274"/>
      <c r="I256" s="24"/>
      <c r="J256" s="71"/>
      <c r="K256" s="71"/>
      <c r="L256" s="145">
        <v>400</v>
      </c>
      <c r="M256" s="292"/>
      <c r="N256" s="256"/>
      <c r="O256" s="256"/>
      <c r="P256" s="247"/>
      <c r="Q256" s="161"/>
      <c r="R256" s="162"/>
      <c r="S256" s="305"/>
      <c r="T256" s="161"/>
      <c r="U256" s="161"/>
      <c r="V256" s="214">
        <f t="shared" si="15"/>
        <v>0</v>
      </c>
      <c r="W256" s="214">
        <f t="shared" si="16"/>
        <v>400</v>
      </c>
      <c r="X256" s="306">
        <f t="shared" si="17"/>
        <v>400</v>
      </c>
      <c r="Y256" s="171"/>
      <c r="Z256" s="8"/>
      <c r="AA256" s="8"/>
      <c r="AB256" s="204"/>
      <c r="AC256" s="204"/>
      <c r="AD256" s="204"/>
      <c r="AE256" s="10"/>
      <c r="AF256" s="10"/>
      <c r="AG256" s="10"/>
      <c r="AH256" s="10"/>
      <c r="AI256" s="10"/>
      <c r="AJ256" s="10"/>
      <c r="AK256" s="219"/>
      <c r="AL256" s="219"/>
      <c r="AM256" s="219"/>
      <c r="AN256" s="219"/>
      <c r="AO256" s="219"/>
      <c r="AP256" s="219"/>
    </row>
    <row r="257" spans="1:42" hidden="1">
      <c r="A257" s="359"/>
      <c r="B257" s="83" t="s">
        <v>97</v>
      </c>
      <c r="C257" s="86"/>
      <c r="D257" s="125"/>
      <c r="E257" s="24" t="s">
        <v>137</v>
      </c>
      <c r="F257" s="24"/>
      <c r="G257" s="183"/>
      <c r="H257" s="274"/>
      <c r="I257" s="24"/>
      <c r="J257" s="71"/>
      <c r="K257" s="71"/>
      <c r="L257" s="80"/>
      <c r="M257" s="291"/>
      <c r="N257" s="255"/>
      <c r="O257" s="255"/>
      <c r="P257" s="247"/>
      <c r="Q257" s="161"/>
      <c r="R257" s="162"/>
      <c r="S257" s="305"/>
      <c r="T257" s="161"/>
      <c r="U257" s="161"/>
      <c r="V257" s="214">
        <f t="shared" si="15"/>
        <v>0</v>
      </c>
      <c r="W257" s="214">
        <f t="shared" si="16"/>
        <v>0</v>
      </c>
      <c r="X257" s="306">
        <f t="shared" si="17"/>
        <v>0</v>
      </c>
      <c r="Y257" s="171"/>
      <c r="Z257" s="8"/>
      <c r="AA257" s="8"/>
      <c r="AB257" s="204"/>
      <c r="AC257" s="204"/>
      <c r="AD257" s="204"/>
      <c r="AE257" s="10"/>
      <c r="AF257" s="10"/>
      <c r="AG257" s="10"/>
      <c r="AH257" s="10"/>
      <c r="AI257" s="10"/>
      <c r="AJ257" s="10"/>
      <c r="AK257" s="219"/>
      <c r="AL257" s="219"/>
      <c r="AM257" s="219"/>
      <c r="AN257" s="219"/>
      <c r="AO257" s="219"/>
      <c r="AP257" s="219"/>
    </row>
    <row r="258" spans="1:42" hidden="1">
      <c r="A258" s="359"/>
      <c r="B258" s="83" t="s">
        <v>186</v>
      </c>
      <c r="C258" s="86"/>
      <c r="D258" s="125"/>
      <c r="E258" s="24" t="s">
        <v>154</v>
      </c>
      <c r="F258" s="24"/>
      <c r="G258" s="183"/>
      <c r="H258" s="274"/>
      <c r="I258" s="24"/>
      <c r="J258" s="71"/>
      <c r="K258" s="71"/>
      <c r="L258" s="80"/>
      <c r="M258" s="291"/>
      <c r="N258" s="255"/>
      <c r="O258" s="255"/>
      <c r="P258" s="247"/>
      <c r="Q258" s="161"/>
      <c r="R258" s="162"/>
      <c r="S258" s="305"/>
      <c r="T258" s="161"/>
      <c r="U258" s="161"/>
      <c r="V258" s="214">
        <f t="shared" si="15"/>
        <v>0</v>
      </c>
      <c r="W258" s="214">
        <f t="shared" si="16"/>
        <v>0</v>
      </c>
      <c r="X258" s="306">
        <f t="shared" si="17"/>
        <v>0</v>
      </c>
      <c r="Y258" s="171"/>
      <c r="Z258" s="8"/>
      <c r="AA258" s="8"/>
      <c r="AB258" s="204"/>
      <c r="AC258" s="204"/>
      <c r="AD258" s="204"/>
      <c r="AE258" s="10"/>
      <c r="AF258" s="10"/>
      <c r="AG258" s="10"/>
      <c r="AH258" s="10"/>
      <c r="AI258" s="10"/>
      <c r="AJ258" s="10"/>
      <c r="AK258" s="219"/>
      <c r="AL258" s="219"/>
      <c r="AM258" s="219"/>
      <c r="AN258" s="219"/>
      <c r="AO258" s="219"/>
      <c r="AP258" s="219"/>
    </row>
    <row r="259" spans="1:42" hidden="1">
      <c r="A259" s="359"/>
      <c r="B259" s="83" t="s">
        <v>187</v>
      </c>
      <c r="C259" s="86"/>
      <c r="D259" s="125"/>
      <c r="E259" s="24" t="s">
        <v>155</v>
      </c>
      <c r="F259" s="24"/>
      <c r="G259" s="183"/>
      <c r="H259" s="274"/>
      <c r="I259" s="24"/>
      <c r="J259" s="71"/>
      <c r="K259" s="71"/>
      <c r="L259" s="6"/>
      <c r="M259" s="28"/>
      <c r="N259" s="71"/>
      <c r="O259" s="71"/>
      <c r="P259" s="247"/>
      <c r="Q259" s="161"/>
      <c r="R259" s="162"/>
      <c r="S259" s="305"/>
      <c r="T259" s="161"/>
      <c r="U259" s="161"/>
      <c r="V259" s="214">
        <f t="shared" si="15"/>
        <v>0</v>
      </c>
      <c r="W259" s="214">
        <f t="shared" si="16"/>
        <v>0</v>
      </c>
      <c r="X259" s="306">
        <f t="shared" si="17"/>
        <v>0</v>
      </c>
      <c r="Y259" s="171"/>
      <c r="Z259" s="8"/>
      <c r="AA259" s="8"/>
      <c r="AB259" s="204"/>
      <c r="AC259" s="204"/>
      <c r="AD259" s="204"/>
      <c r="AE259" s="10"/>
      <c r="AF259" s="10"/>
      <c r="AG259" s="10"/>
      <c r="AH259" s="10"/>
      <c r="AI259" s="10"/>
      <c r="AJ259" s="10"/>
      <c r="AK259" s="219"/>
      <c r="AL259" s="219"/>
      <c r="AM259" s="219"/>
      <c r="AN259" s="219"/>
      <c r="AO259" s="219"/>
      <c r="AP259" s="219"/>
    </row>
    <row r="260" spans="1:42" hidden="1">
      <c r="A260" s="359"/>
      <c r="B260" s="83" t="s">
        <v>98</v>
      </c>
      <c r="C260" s="88">
        <v>43620</v>
      </c>
      <c r="D260" s="126"/>
      <c r="E260" s="24" t="s">
        <v>156</v>
      </c>
      <c r="F260" s="24"/>
      <c r="G260" s="183"/>
      <c r="H260" s="274"/>
      <c r="I260" s="24"/>
      <c r="J260" s="71"/>
      <c r="K260" s="71"/>
      <c r="L260" s="6"/>
      <c r="M260" s="28"/>
      <c r="N260" s="71"/>
      <c r="O260" s="71"/>
      <c r="P260" s="247"/>
      <c r="Q260" s="161"/>
      <c r="R260" s="162"/>
      <c r="S260" s="305"/>
      <c r="T260" s="161"/>
      <c r="U260" s="161"/>
      <c r="V260" s="214">
        <f t="shared" si="15"/>
        <v>0</v>
      </c>
      <c r="W260" s="214">
        <f t="shared" si="16"/>
        <v>0</v>
      </c>
      <c r="X260" s="306">
        <f t="shared" si="17"/>
        <v>0</v>
      </c>
      <c r="Y260" s="171"/>
      <c r="Z260" s="8"/>
      <c r="AA260" s="8"/>
      <c r="AB260" s="204"/>
      <c r="AC260" s="204"/>
      <c r="AD260" s="204"/>
      <c r="AE260" s="10"/>
      <c r="AF260" s="10"/>
      <c r="AG260" s="10"/>
      <c r="AH260" s="10"/>
      <c r="AI260" s="10"/>
      <c r="AJ260" s="10"/>
      <c r="AK260" s="219"/>
      <c r="AL260" s="219"/>
      <c r="AM260" s="219"/>
      <c r="AN260" s="219"/>
      <c r="AO260" s="219"/>
      <c r="AP260" s="219"/>
    </row>
    <row r="261" spans="1:42" hidden="1">
      <c r="A261" s="359"/>
      <c r="B261" s="83" t="s">
        <v>99</v>
      </c>
      <c r="C261" s="84">
        <v>24</v>
      </c>
      <c r="D261" s="124"/>
      <c r="E261" s="24" t="s">
        <v>157</v>
      </c>
      <c r="F261" s="24"/>
      <c r="G261" s="183"/>
      <c r="H261" s="274"/>
      <c r="I261" s="24"/>
      <c r="J261" s="71"/>
      <c r="K261" s="71"/>
      <c r="L261" s="79"/>
      <c r="M261" s="57"/>
      <c r="N261" s="77"/>
      <c r="O261" s="77"/>
      <c r="P261" s="247"/>
      <c r="Q261" s="161"/>
      <c r="R261" s="162"/>
      <c r="S261" s="305"/>
      <c r="T261" s="161"/>
      <c r="U261" s="161"/>
      <c r="V261" s="214">
        <f t="shared" si="15"/>
        <v>0</v>
      </c>
      <c r="W261" s="214">
        <f t="shared" si="16"/>
        <v>0</v>
      </c>
      <c r="X261" s="306">
        <f t="shared" si="17"/>
        <v>0</v>
      </c>
      <c r="Y261" s="171"/>
      <c r="Z261" s="8"/>
      <c r="AA261" s="8"/>
      <c r="AB261" s="204"/>
      <c r="AC261" s="204"/>
      <c r="AD261" s="204"/>
      <c r="AE261" s="10"/>
      <c r="AF261" s="10"/>
      <c r="AG261" s="10"/>
      <c r="AH261" s="10"/>
      <c r="AI261" s="10"/>
      <c r="AJ261" s="10"/>
      <c r="AK261" s="219"/>
      <c r="AL261" s="219"/>
      <c r="AM261" s="219"/>
      <c r="AN261" s="219"/>
      <c r="AO261" s="219"/>
      <c r="AP261" s="219"/>
    </row>
    <row r="262" spans="1:42" hidden="1">
      <c r="A262" s="359"/>
      <c r="B262" s="89" t="s">
        <v>100</v>
      </c>
      <c r="C262" s="202" t="s">
        <v>2136</v>
      </c>
      <c r="D262" s="126"/>
      <c r="E262" s="24" t="s">
        <v>158</v>
      </c>
      <c r="F262" s="24"/>
      <c r="G262" s="183"/>
      <c r="H262" s="274"/>
      <c r="I262" s="24"/>
      <c r="J262" s="71"/>
      <c r="K262" s="71"/>
      <c r="L262" s="145">
        <v>600</v>
      </c>
      <c r="M262" s="292"/>
      <c r="N262" s="256"/>
      <c r="O262" s="256"/>
      <c r="P262" s="247"/>
      <c r="Q262" s="161"/>
      <c r="R262" s="162"/>
      <c r="S262" s="305"/>
      <c r="T262" s="161"/>
      <c r="U262" s="161"/>
      <c r="V262" s="214">
        <f t="shared" si="15"/>
        <v>0</v>
      </c>
      <c r="W262" s="214">
        <f t="shared" si="16"/>
        <v>600</v>
      </c>
      <c r="X262" s="306">
        <f t="shared" si="17"/>
        <v>600</v>
      </c>
      <c r="Y262" s="171"/>
      <c r="Z262" s="8"/>
      <c r="AA262" s="8"/>
      <c r="AB262" s="204"/>
      <c r="AC262" s="204"/>
      <c r="AD262" s="204"/>
      <c r="AE262" s="10"/>
      <c r="AF262" s="10"/>
      <c r="AG262" s="10"/>
      <c r="AH262" s="10"/>
      <c r="AI262" s="10"/>
      <c r="AJ262" s="10"/>
      <c r="AK262" s="219"/>
      <c r="AL262" s="219"/>
      <c r="AM262" s="219"/>
      <c r="AN262" s="219"/>
      <c r="AO262" s="219"/>
      <c r="AP262" s="219"/>
    </row>
    <row r="263" spans="1:42" hidden="1">
      <c r="A263" s="359"/>
      <c r="B263" s="89" t="s">
        <v>101</v>
      </c>
      <c r="C263" s="88" t="e">
        <f>C262+C261*30</f>
        <v>#VALUE!</v>
      </c>
      <c r="D263" s="126"/>
      <c r="E263" s="24" t="s">
        <v>159</v>
      </c>
      <c r="F263" s="24"/>
      <c r="G263" s="183"/>
      <c r="H263" s="274"/>
      <c r="I263" s="24"/>
      <c r="J263" s="71"/>
      <c r="K263" s="71"/>
      <c r="L263" s="146">
        <v>300</v>
      </c>
      <c r="M263" s="293"/>
      <c r="N263" s="254"/>
      <c r="O263" s="254"/>
      <c r="P263" s="247"/>
      <c r="Q263" s="161"/>
      <c r="R263" s="162"/>
      <c r="S263" s="305"/>
      <c r="T263" s="161"/>
      <c r="U263" s="161"/>
      <c r="V263" s="214">
        <f t="shared" si="15"/>
        <v>0</v>
      </c>
      <c r="W263" s="214">
        <f t="shared" si="16"/>
        <v>300</v>
      </c>
      <c r="X263" s="306">
        <f t="shared" si="17"/>
        <v>300</v>
      </c>
      <c r="Y263" s="171"/>
      <c r="Z263" s="8"/>
      <c r="AA263" s="8"/>
      <c r="AB263" s="204"/>
      <c r="AC263" s="204"/>
      <c r="AD263" s="204"/>
      <c r="AE263" s="10"/>
      <c r="AF263" s="10"/>
      <c r="AG263" s="10"/>
      <c r="AH263" s="10"/>
      <c r="AI263" s="10"/>
      <c r="AJ263" s="10"/>
      <c r="AK263" s="219"/>
      <c r="AL263" s="219"/>
      <c r="AM263" s="219"/>
      <c r="AN263" s="219"/>
      <c r="AO263" s="219"/>
      <c r="AP263" s="219"/>
    </row>
    <row r="264" spans="1:42" hidden="1">
      <c r="A264" s="359"/>
      <c r="B264" s="89" t="s">
        <v>102</v>
      </c>
      <c r="C264" s="84"/>
      <c r="D264" s="124"/>
      <c r="E264" s="24" t="s">
        <v>160</v>
      </c>
      <c r="F264" s="24"/>
      <c r="G264" s="183"/>
      <c r="H264" s="274"/>
      <c r="I264" s="24"/>
      <c r="J264" s="71"/>
      <c r="K264" s="71"/>
      <c r="L264" s="146">
        <v>300</v>
      </c>
      <c r="M264" s="293"/>
      <c r="N264" s="254"/>
      <c r="O264" s="254"/>
      <c r="P264" s="247"/>
      <c r="Q264" s="161"/>
      <c r="R264" s="162"/>
      <c r="S264" s="305"/>
      <c r="T264" s="161"/>
      <c r="U264" s="161"/>
      <c r="V264" s="214">
        <f t="shared" si="15"/>
        <v>0</v>
      </c>
      <c r="W264" s="214">
        <f t="shared" si="16"/>
        <v>300</v>
      </c>
      <c r="X264" s="306">
        <f t="shared" si="17"/>
        <v>300</v>
      </c>
      <c r="Y264" s="171"/>
      <c r="Z264" s="8"/>
      <c r="AA264" s="8"/>
      <c r="AB264" s="204"/>
      <c r="AC264" s="204"/>
      <c r="AD264" s="204"/>
      <c r="AE264" s="10"/>
      <c r="AF264" s="10"/>
      <c r="AG264" s="10"/>
      <c r="AH264" s="10"/>
      <c r="AI264" s="10"/>
      <c r="AJ264" s="10"/>
      <c r="AK264" s="219"/>
      <c r="AL264" s="219"/>
      <c r="AM264" s="219"/>
      <c r="AN264" s="219"/>
      <c r="AO264" s="219"/>
      <c r="AP264" s="219"/>
    </row>
    <row r="265" spans="1:42" hidden="1">
      <c r="A265" s="359"/>
      <c r="B265" s="89" t="s">
        <v>103</v>
      </c>
      <c r="C265" s="84"/>
      <c r="D265" s="124"/>
      <c r="E265" s="24" t="s">
        <v>165</v>
      </c>
      <c r="F265" s="24"/>
      <c r="G265" s="183"/>
      <c r="H265" s="274"/>
      <c r="I265" s="24"/>
      <c r="J265" s="71"/>
      <c r="K265" s="71"/>
      <c r="L265" s="146"/>
      <c r="M265" s="293"/>
      <c r="N265" s="254"/>
      <c r="O265" s="254"/>
      <c r="P265" s="247"/>
      <c r="Q265" s="161"/>
      <c r="R265" s="162"/>
      <c r="S265" s="305"/>
      <c r="T265" s="161"/>
      <c r="U265" s="161"/>
      <c r="V265" s="214">
        <f t="shared" si="15"/>
        <v>0</v>
      </c>
      <c r="W265" s="214">
        <f t="shared" si="16"/>
        <v>0</v>
      </c>
      <c r="X265" s="306">
        <f t="shared" si="17"/>
        <v>0</v>
      </c>
      <c r="Y265" s="171"/>
      <c r="Z265" s="8"/>
      <c r="AA265" s="8"/>
      <c r="AB265" s="204"/>
      <c r="AC265" s="204"/>
      <c r="AD265" s="204"/>
      <c r="AE265" s="10"/>
      <c r="AF265" s="10"/>
      <c r="AG265" s="10"/>
      <c r="AH265" s="10"/>
      <c r="AI265" s="10"/>
      <c r="AJ265" s="10"/>
      <c r="AK265" s="219"/>
      <c r="AL265" s="219"/>
      <c r="AM265" s="219"/>
      <c r="AN265" s="219"/>
      <c r="AO265" s="219"/>
      <c r="AP265" s="219"/>
    </row>
    <row r="266" spans="1:42" hidden="1">
      <c r="A266" s="359"/>
      <c r="B266" s="89" t="s">
        <v>104</v>
      </c>
      <c r="C266" s="90" t="e">
        <f>(C263-$Q$2)/30</f>
        <v>#VALUE!</v>
      </c>
      <c r="D266" s="127"/>
      <c r="E266" s="24" t="s">
        <v>166</v>
      </c>
      <c r="F266" s="24"/>
      <c r="G266" s="183"/>
      <c r="H266" s="274"/>
      <c r="I266" s="24"/>
      <c r="J266" s="71"/>
      <c r="K266" s="71"/>
      <c r="L266" s="79"/>
      <c r="M266" s="57"/>
      <c r="N266" s="77"/>
      <c r="O266" s="77"/>
      <c r="P266" s="247"/>
      <c r="Q266" s="161"/>
      <c r="R266" s="162"/>
      <c r="S266" s="305"/>
      <c r="T266" s="161"/>
      <c r="U266" s="161"/>
      <c r="V266" s="214">
        <f t="shared" si="15"/>
        <v>0</v>
      </c>
      <c r="W266" s="214">
        <f t="shared" si="16"/>
        <v>0</v>
      </c>
      <c r="X266" s="306">
        <f t="shared" si="17"/>
        <v>0</v>
      </c>
      <c r="Y266" s="171"/>
      <c r="Z266" s="8"/>
      <c r="AA266" s="8"/>
      <c r="AB266" s="204"/>
      <c r="AC266" s="204"/>
      <c r="AD266" s="204"/>
      <c r="AE266" s="10"/>
      <c r="AF266" s="10"/>
      <c r="AG266" s="10"/>
      <c r="AH266" s="10"/>
      <c r="AI266" s="10"/>
      <c r="AJ266" s="10"/>
      <c r="AK266" s="219"/>
      <c r="AL266" s="219"/>
      <c r="AM266" s="219"/>
      <c r="AN266" s="219"/>
      <c r="AO266" s="219"/>
      <c r="AP266" s="219"/>
    </row>
    <row r="267" spans="1:42" hidden="1">
      <c r="A267" s="359"/>
      <c r="B267" s="383"/>
      <c r="C267" s="384"/>
      <c r="D267" s="148"/>
      <c r="E267" s="24" t="s">
        <v>167</v>
      </c>
      <c r="F267" s="24"/>
      <c r="G267" s="183"/>
      <c r="H267" s="274"/>
      <c r="I267" s="24"/>
      <c r="J267" s="71"/>
      <c r="K267" s="71"/>
      <c r="L267" s="79"/>
      <c r="M267" s="57"/>
      <c r="N267" s="77"/>
      <c r="O267" s="77"/>
      <c r="P267" s="247"/>
      <c r="Q267" s="161"/>
      <c r="R267" s="162"/>
      <c r="S267" s="305"/>
      <c r="T267" s="161"/>
      <c r="U267" s="161"/>
      <c r="V267" s="214">
        <f t="shared" si="15"/>
        <v>0</v>
      </c>
      <c r="W267" s="214">
        <f t="shared" si="16"/>
        <v>0</v>
      </c>
      <c r="X267" s="306">
        <f t="shared" si="17"/>
        <v>0</v>
      </c>
      <c r="Y267" s="171"/>
      <c r="Z267" s="8"/>
      <c r="AA267" s="8"/>
      <c r="AB267" s="204"/>
      <c r="AC267" s="204"/>
      <c r="AD267" s="204"/>
      <c r="AE267" s="10"/>
      <c r="AF267" s="10"/>
      <c r="AG267" s="10"/>
      <c r="AH267" s="10"/>
      <c r="AI267" s="10"/>
      <c r="AJ267" s="10"/>
      <c r="AK267" s="219"/>
      <c r="AL267" s="219"/>
      <c r="AM267" s="219"/>
      <c r="AN267" s="219"/>
      <c r="AO267" s="219"/>
      <c r="AP267" s="219"/>
    </row>
    <row r="268" spans="1:42" hidden="1">
      <c r="A268" s="359"/>
      <c r="B268" s="385"/>
      <c r="C268" s="386"/>
      <c r="D268" s="149"/>
      <c r="E268" s="24" t="s">
        <v>168</v>
      </c>
      <c r="F268" s="24"/>
      <c r="G268" s="183"/>
      <c r="H268" s="274"/>
      <c r="I268" s="24"/>
      <c r="J268" s="71"/>
      <c r="K268" s="71"/>
      <c r="L268" s="79"/>
      <c r="M268" s="57"/>
      <c r="N268" s="77"/>
      <c r="O268" s="77"/>
      <c r="P268" s="247"/>
      <c r="Q268" s="161"/>
      <c r="R268" s="162"/>
      <c r="S268" s="305"/>
      <c r="T268" s="161"/>
      <c r="U268" s="161"/>
      <c r="V268" s="214">
        <f t="shared" si="15"/>
        <v>0</v>
      </c>
      <c r="W268" s="214">
        <f t="shared" si="16"/>
        <v>0</v>
      </c>
      <c r="X268" s="306">
        <f t="shared" si="17"/>
        <v>0</v>
      </c>
      <c r="Y268" s="171"/>
      <c r="Z268" s="8"/>
      <c r="AA268" s="8"/>
      <c r="AB268" s="204"/>
      <c r="AC268" s="204"/>
      <c r="AD268" s="204"/>
      <c r="AE268" s="10"/>
      <c r="AF268" s="10"/>
      <c r="AG268" s="10"/>
      <c r="AH268" s="10"/>
      <c r="AI268" s="10"/>
      <c r="AJ268" s="10"/>
      <c r="AK268" s="219"/>
      <c r="AL268" s="219"/>
      <c r="AM268" s="219"/>
      <c r="AN268" s="219"/>
      <c r="AO268" s="219"/>
      <c r="AP268" s="219"/>
    </row>
    <row r="269" spans="1:42" hidden="1">
      <c r="A269" s="359"/>
      <c r="B269" s="385"/>
      <c r="C269" s="386"/>
      <c r="D269" s="149"/>
      <c r="E269" s="24" t="s">
        <v>169</v>
      </c>
      <c r="F269" s="24"/>
      <c r="G269" s="183"/>
      <c r="H269" s="274"/>
      <c r="I269" s="24"/>
      <c r="J269" s="71"/>
      <c r="K269" s="71"/>
      <c r="L269" s="79">
        <v>1200</v>
      </c>
      <c r="M269" s="57"/>
      <c r="N269" s="77"/>
      <c r="O269" s="77"/>
      <c r="P269" s="247"/>
      <c r="Q269" s="161"/>
      <c r="R269" s="162"/>
      <c r="S269" s="305"/>
      <c r="T269" s="161"/>
      <c r="U269" s="161"/>
      <c r="V269" s="214">
        <f t="shared" si="15"/>
        <v>0</v>
      </c>
      <c r="W269" s="214">
        <f t="shared" si="16"/>
        <v>1200</v>
      </c>
      <c r="X269" s="306">
        <f t="shared" si="17"/>
        <v>1200</v>
      </c>
      <c r="Y269" s="171"/>
      <c r="Z269" s="8"/>
      <c r="AA269" s="8"/>
      <c r="AB269" s="204"/>
      <c r="AC269" s="204"/>
      <c r="AD269" s="204"/>
      <c r="AE269" s="10"/>
      <c r="AF269" s="10"/>
      <c r="AG269" s="10"/>
      <c r="AH269" s="10"/>
      <c r="AI269" s="10"/>
      <c r="AJ269" s="10"/>
      <c r="AK269" s="219"/>
      <c r="AL269" s="219"/>
      <c r="AM269" s="219"/>
      <c r="AN269" s="219"/>
      <c r="AO269" s="219"/>
      <c r="AP269" s="219"/>
    </row>
    <row r="270" spans="1:42" hidden="1">
      <c r="A270" s="359"/>
      <c r="B270" s="385"/>
      <c r="C270" s="386"/>
      <c r="D270" s="149"/>
      <c r="E270" s="24" t="s">
        <v>170</v>
      </c>
      <c r="F270" s="24"/>
      <c r="G270" s="183"/>
      <c r="H270" s="274"/>
      <c r="I270" s="24"/>
      <c r="J270" s="71"/>
      <c r="K270" s="71"/>
      <c r="L270" s="79">
        <v>1200</v>
      </c>
      <c r="M270" s="57"/>
      <c r="N270" s="77"/>
      <c r="O270" s="77"/>
      <c r="P270" s="247"/>
      <c r="Q270" s="161"/>
      <c r="R270" s="162"/>
      <c r="S270" s="305"/>
      <c r="T270" s="161"/>
      <c r="U270" s="161"/>
      <c r="V270" s="214">
        <f t="shared" si="15"/>
        <v>0</v>
      </c>
      <c r="W270" s="214">
        <f t="shared" si="16"/>
        <v>1200</v>
      </c>
      <c r="X270" s="306">
        <f t="shared" si="17"/>
        <v>1200</v>
      </c>
      <c r="Y270" s="171"/>
      <c r="Z270" s="8"/>
      <c r="AA270" s="8"/>
      <c r="AB270" s="204"/>
      <c r="AC270" s="204"/>
      <c r="AD270" s="204"/>
      <c r="AE270" s="10"/>
      <c r="AF270" s="10"/>
      <c r="AG270" s="10"/>
      <c r="AH270" s="10"/>
      <c r="AI270" s="10"/>
      <c r="AJ270" s="10"/>
      <c r="AK270" s="219"/>
      <c r="AL270" s="219"/>
      <c r="AM270" s="219"/>
      <c r="AN270" s="219"/>
      <c r="AO270" s="219"/>
      <c r="AP270" s="219"/>
    </row>
    <row r="271" spans="1:42" hidden="1">
      <c r="A271" s="359"/>
      <c r="B271" s="420" t="s">
        <v>94</v>
      </c>
      <c r="C271" s="421"/>
      <c r="D271" s="149"/>
      <c r="E271" s="147" t="s">
        <v>93</v>
      </c>
      <c r="F271" s="24"/>
      <c r="G271" s="183"/>
      <c r="H271" s="274"/>
      <c r="I271" s="24"/>
      <c r="J271" s="71"/>
      <c r="K271" s="71"/>
      <c r="L271" s="79"/>
      <c r="M271" s="57"/>
      <c r="N271" s="77"/>
      <c r="O271" s="77"/>
      <c r="P271" s="247"/>
      <c r="Q271" s="161"/>
      <c r="R271" s="162"/>
      <c r="S271" s="305"/>
      <c r="T271" s="161"/>
      <c r="U271" s="161"/>
      <c r="V271" s="214">
        <f t="shared" ref="V271:V289" si="18">J271+K271-P271</f>
        <v>0</v>
      </c>
      <c r="W271" s="214">
        <f t="shared" ref="W271:W289" si="19">L271-Q271</f>
        <v>0</v>
      </c>
      <c r="X271" s="306">
        <f t="shared" ref="X271:X289" si="20">L271-R271</f>
        <v>0</v>
      </c>
      <c r="Y271" s="171"/>
      <c r="Z271" s="8"/>
      <c r="AA271" s="8"/>
      <c r="AB271" s="204"/>
      <c r="AC271" s="204"/>
      <c r="AD271" s="204"/>
      <c r="AE271" s="10"/>
      <c r="AF271" s="10"/>
      <c r="AG271" s="10"/>
      <c r="AH271" s="10"/>
      <c r="AI271" s="10"/>
      <c r="AJ271" s="10"/>
      <c r="AK271" s="219"/>
      <c r="AL271" s="219"/>
      <c r="AM271" s="219"/>
      <c r="AN271" s="219"/>
      <c r="AO271" s="219"/>
      <c r="AP271" s="219"/>
    </row>
    <row r="272" spans="1:42" hidden="1">
      <c r="A272" s="359"/>
      <c r="B272" s="361" t="s">
        <v>133</v>
      </c>
      <c r="C272" s="362"/>
      <c r="D272" s="149"/>
      <c r="E272" s="147" t="s">
        <v>178</v>
      </c>
      <c r="F272" s="24"/>
      <c r="G272" s="183"/>
      <c r="H272" s="274"/>
      <c r="I272" s="24"/>
      <c r="J272" s="71"/>
      <c r="K272" s="71"/>
      <c r="L272" s="79"/>
      <c r="M272" s="57"/>
      <c r="N272" s="77"/>
      <c r="O272" s="77"/>
      <c r="P272" s="247"/>
      <c r="Q272" s="161"/>
      <c r="R272" s="162"/>
      <c r="S272" s="305"/>
      <c r="T272" s="161"/>
      <c r="U272" s="161"/>
      <c r="V272" s="214">
        <f t="shared" si="18"/>
        <v>0</v>
      </c>
      <c r="W272" s="214">
        <f t="shared" si="19"/>
        <v>0</v>
      </c>
      <c r="X272" s="306">
        <f t="shared" si="20"/>
        <v>0</v>
      </c>
      <c r="Y272" s="171"/>
      <c r="Z272" s="8"/>
      <c r="AA272" s="8"/>
      <c r="AB272" s="204"/>
      <c r="AC272" s="204"/>
      <c r="AD272" s="204"/>
      <c r="AE272" s="10"/>
      <c r="AF272" s="10"/>
      <c r="AG272" s="10"/>
      <c r="AH272" s="10"/>
      <c r="AI272" s="10"/>
      <c r="AJ272" s="10"/>
      <c r="AK272" s="219"/>
      <c r="AL272" s="219"/>
      <c r="AM272" s="219"/>
      <c r="AN272" s="219"/>
      <c r="AO272" s="219"/>
      <c r="AP272" s="219"/>
    </row>
    <row r="273" spans="1:42" hidden="1">
      <c r="A273" s="359"/>
      <c r="B273" s="424"/>
      <c r="C273" s="425"/>
      <c r="D273" s="149"/>
      <c r="E273" s="87" t="s">
        <v>161</v>
      </c>
      <c r="F273" s="93"/>
      <c r="G273" s="177"/>
      <c r="H273" s="268"/>
      <c r="I273" s="93"/>
      <c r="J273" s="71"/>
      <c r="K273" s="71"/>
      <c r="L273" s="79"/>
      <c r="M273" s="57"/>
      <c r="N273" s="77"/>
      <c r="O273" s="77"/>
      <c r="P273" s="247"/>
      <c r="Q273" s="161"/>
      <c r="R273" s="162"/>
      <c r="S273" s="305"/>
      <c r="T273" s="161"/>
      <c r="U273" s="161"/>
      <c r="V273" s="214">
        <f t="shared" si="18"/>
        <v>0</v>
      </c>
      <c r="W273" s="214">
        <f t="shared" si="19"/>
        <v>0</v>
      </c>
      <c r="X273" s="306">
        <f t="shared" si="20"/>
        <v>0</v>
      </c>
      <c r="Y273" s="171"/>
      <c r="Z273" s="8"/>
      <c r="AA273" s="8"/>
      <c r="AB273" s="204"/>
      <c r="AC273" s="204"/>
      <c r="AD273" s="204"/>
      <c r="AE273" s="10"/>
      <c r="AF273" s="10"/>
      <c r="AG273" s="10"/>
      <c r="AH273" s="10"/>
      <c r="AI273" s="10"/>
      <c r="AJ273" s="10"/>
      <c r="AK273" s="219"/>
      <c r="AL273" s="219"/>
      <c r="AM273" s="219"/>
      <c r="AN273" s="219"/>
      <c r="AO273" s="219"/>
      <c r="AP273" s="219"/>
    </row>
    <row r="274" spans="1:42" hidden="1">
      <c r="A274" s="359"/>
      <c r="B274" s="83" t="s">
        <v>96</v>
      </c>
      <c r="C274" s="84"/>
      <c r="D274" s="149"/>
      <c r="E274" s="87" t="s">
        <v>2091</v>
      </c>
      <c r="F274" s="93"/>
      <c r="G274" s="177"/>
      <c r="H274" s="268"/>
      <c r="I274" s="93"/>
      <c r="J274" s="71"/>
      <c r="K274" s="71"/>
      <c r="L274" s="79"/>
      <c r="M274" s="57"/>
      <c r="N274" s="77"/>
      <c r="O274" s="77"/>
      <c r="P274" s="247"/>
      <c r="Q274" s="161"/>
      <c r="R274" s="162"/>
      <c r="S274" s="305"/>
      <c r="T274" s="161"/>
      <c r="U274" s="161"/>
      <c r="V274" s="214">
        <f t="shared" si="18"/>
        <v>0</v>
      </c>
      <c r="W274" s="214">
        <f t="shared" si="19"/>
        <v>0</v>
      </c>
      <c r="X274" s="306">
        <f t="shared" si="20"/>
        <v>0</v>
      </c>
      <c r="Y274" s="171"/>
      <c r="Z274" s="8"/>
      <c r="AA274" s="8"/>
      <c r="AB274" s="204"/>
      <c r="AC274" s="204"/>
      <c r="AD274" s="204"/>
      <c r="AE274" s="10"/>
      <c r="AF274" s="10"/>
      <c r="AG274" s="10"/>
      <c r="AH274" s="10"/>
      <c r="AI274" s="10"/>
      <c r="AJ274" s="10"/>
      <c r="AK274" s="219"/>
      <c r="AL274" s="219"/>
      <c r="AM274" s="219"/>
      <c r="AN274" s="219"/>
      <c r="AO274" s="219"/>
      <c r="AP274" s="219"/>
    </row>
    <row r="275" spans="1:42" hidden="1">
      <c r="A275" s="359"/>
      <c r="B275" s="83" t="s">
        <v>97</v>
      </c>
      <c r="C275" s="86"/>
      <c r="D275" s="149"/>
      <c r="E275" s="87" t="s">
        <v>147</v>
      </c>
      <c r="F275" s="93"/>
      <c r="G275" s="177"/>
      <c r="H275" s="268"/>
      <c r="I275" s="93"/>
      <c r="J275" s="77"/>
      <c r="K275" s="77"/>
      <c r="L275" s="79"/>
      <c r="M275" s="57"/>
      <c r="N275" s="77"/>
      <c r="O275" s="77"/>
      <c r="P275" s="247"/>
      <c r="Q275" s="161"/>
      <c r="R275" s="162"/>
      <c r="S275" s="305"/>
      <c r="T275" s="161"/>
      <c r="U275" s="161"/>
      <c r="V275" s="214">
        <f t="shared" si="18"/>
        <v>0</v>
      </c>
      <c r="W275" s="214">
        <f t="shared" si="19"/>
        <v>0</v>
      </c>
      <c r="X275" s="306">
        <f t="shared" si="20"/>
        <v>0</v>
      </c>
      <c r="Y275" s="171"/>
      <c r="Z275" s="8"/>
      <c r="AA275" s="8"/>
      <c r="AB275" s="204"/>
      <c r="AC275" s="204"/>
      <c r="AD275" s="204"/>
      <c r="AE275" s="10"/>
      <c r="AF275" s="10"/>
      <c r="AG275" s="10"/>
      <c r="AH275" s="10"/>
      <c r="AI275" s="10"/>
      <c r="AJ275" s="10"/>
      <c r="AK275" s="219"/>
      <c r="AL275" s="219"/>
      <c r="AM275" s="219"/>
      <c r="AN275" s="219"/>
      <c r="AO275" s="219"/>
      <c r="AP275" s="219"/>
    </row>
    <row r="276" spans="1:42" hidden="1">
      <c r="A276" s="359"/>
      <c r="B276" s="83" t="s">
        <v>186</v>
      </c>
      <c r="C276" s="86"/>
      <c r="D276" s="149"/>
      <c r="E276" s="147" t="s">
        <v>2092</v>
      </c>
      <c r="F276" s="93"/>
      <c r="G276" s="177"/>
      <c r="H276" s="268"/>
      <c r="I276" s="93"/>
      <c r="J276" s="77"/>
      <c r="K276" s="77"/>
      <c r="L276" s="79"/>
      <c r="M276" s="57"/>
      <c r="N276" s="77"/>
      <c r="O276" s="77"/>
      <c r="P276" s="247"/>
      <c r="Q276" s="161"/>
      <c r="R276" s="162"/>
      <c r="S276" s="305"/>
      <c r="T276" s="161"/>
      <c r="U276" s="161"/>
      <c r="V276" s="214">
        <f t="shared" si="18"/>
        <v>0</v>
      </c>
      <c r="W276" s="214">
        <f t="shared" si="19"/>
        <v>0</v>
      </c>
      <c r="X276" s="306">
        <f t="shared" si="20"/>
        <v>0</v>
      </c>
      <c r="Y276" s="171"/>
      <c r="Z276" s="8"/>
      <c r="AA276" s="8"/>
      <c r="AB276" s="204"/>
      <c r="AC276" s="204"/>
      <c r="AD276" s="204"/>
      <c r="AE276" s="10"/>
      <c r="AF276" s="10"/>
      <c r="AG276" s="10"/>
      <c r="AH276" s="10"/>
      <c r="AI276" s="10"/>
      <c r="AJ276" s="10"/>
      <c r="AK276" s="219"/>
      <c r="AL276" s="219"/>
      <c r="AM276" s="219"/>
      <c r="AN276" s="219"/>
      <c r="AO276" s="219"/>
      <c r="AP276" s="219"/>
    </row>
    <row r="277" spans="1:42" hidden="1">
      <c r="A277" s="359"/>
      <c r="B277" s="83" t="s">
        <v>187</v>
      </c>
      <c r="C277" s="86"/>
      <c r="D277" s="149"/>
      <c r="E277" s="87" t="s">
        <v>149</v>
      </c>
      <c r="F277" s="93"/>
      <c r="G277" s="177"/>
      <c r="H277" s="268"/>
      <c r="I277" s="93"/>
      <c r="J277" s="77"/>
      <c r="K277" s="77"/>
      <c r="L277" s="79"/>
      <c r="M277" s="57"/>
      <c r="N277" s="77"/>
      <c r="O277" s="77"/>
      <c r="P277" s="247"/>
      <c r="Q277" s="161"/>
      <c r="R277" s="162"/>
      <c r="S277" s="305"/>
      <c r="T277" s="161"/>
      <c r="U277" s="161"/>
      <c r="V277" s="214">
        <f t="shared" si="18"/>
        <v>0</v>
      </c>
      <c r="W277" s="214">
        <f t="shared" si="19"/>
        <v>0</v>
      </c>
      <c r="X277" s="306">
        <f t="shared" si="20"/>
        <v>0</v>
      </c>
      <c r="Y277" s="171"/>
      <c r="Z277" s="8"/>
      <c r="AA277" s="8"/>
      <c r="AB277" s="204"/>
      <c r="AC277" s="204"/>
      <c r="AD277" s="204"/>
      <c r="AE277" s="10"/>
      <c r="AF277" s="10"/>
      <c r="AG277" s="10"/>
      <c r="AH277" s="10"/>
      <c r="AI277" s="10"/>
      <c r="AJ277" s="10"/>
      <c r="AK277" s="219"/>
      <c r="AL277" s="219"/>
      <c r="AM277" s="219"/>
      <c r="AN277" s="219"/>
      <c r="AO277" s="219"/>
      <c r="AP277" s="219"/>
    </row>
    <row r="278" spans="1:42" hidden="1">
      <c r="A278" s="359"/>
      <c r="B278" s="83" t="s">
        <v>98</v>
      </c>
      <c r="C278" s="88"/>
      <c r="D278" s="149"/>
      <c r="E278" s="24" t="s">
        <v>162</v>
      </c>
      <c r="F278" s="93"/>
      <c r="G278" s="177"/>
      <c r="H278" s="268"/>
      <c r="I278" s="93"/>
      <c r="J278" s="77"/>
      <c r="K278" s="77"/>
      <c r="L278" s="79"/>
      <c r="M278" s="57"/>
      <c r="N278" s="77"/>
      <c r="O278" s="77"/>
      <c r="P278" s="247"/>
      <c r="Q278" s="161"/>
      <c r="R278" s="162"/>
      <c r="S278" s="305"/>
      <c r="T278" s="161"/>
      <c r="U278" s="161"/>
      <c r="V278" s="214">
        <f t="shared" si="18"/>
        <v>0</v>
      </c>
      <c r="W278" s="214">
        <f t="shared" si="19"/>
        <v>0</v>
      </c>
      <c r="X278" s="306">
        <f t="shared" si="20"/>
        <v>0</v>
      </c>
      <c r="Y278" s="171"/>
      <c r="Z278" s="8"/>
      <c r="AA278" s="8"/>
      <c r="AB278" s="204"/>
      <c r="AC278" s="204"/>
      <c r="AD278" s="204"/>
      <c r="AE278" s="10"/>
      <c r="AF278" s="10"/>
      <c r="AG278" s="10"/>
      <c r="AH278" s="10"/>
      <c r="AI278" s="10"/>
      <c r="AJ278" s="10"/>
      <c r="AK278" s="219"/>
      <c r="AL278" s="219"/>
      <c r="AM278" s="219"/>
      <c r="AN278" s="219"/>
      <c r="AO278" s="219"/>
      <c r="AP278" s="219"/>
    </row>
    <row r="279" spans="1:42" hidden="1">
      <c r="A279" s="359"/>
      <c r="B279" s="83" t="s">
        <v>99</v>
      </c>
      <c r="C279" s="84"/>
      <c r="D279" s="149"/>
      <c r="E279" s="24" t="s">
        <v>163</v>
      </c>
      <c r="F279" s="93"/>
      <c r="G279" s="177"/>
      <c r="H279" s="268"/>
      <c r="I279" s="93"/>
      <c r="J279" s="71"/>
      <c r="K279" s="71"/>
      <c r="L279" s="79">
        <v>310</v>
      </c>
      <c r="M279" s="57"/>
      <c r="N279" s="77"/>
      <c r="O279" s="77"/>
      <c r="P279" s="247"/>
      <c r="Q279" s="161"/>
      <c r="R279" s="162"/>
      <c r="S279" s="305"/>
      <c r="T279" s="161"/>
      <c r="U279" s="161"/>
      <c r="V279" s="214">
        <f t="shared" si="18"/>
        <v>0</v>
      </c>
      <c r="W279" s="214">
        <f t="shared" si="19"/>
        <v>310</v>
      </c>
      <c r="X279" s="306">
        <f t="shared" si="20"/>
        <v>310</v>
      </c>
      <c r="Y279" s="171"/>
      <c r="Z279" s="8"/>
      <c r="AA279" s="8"/>
      <c r="AB279" s="204"/>
      <c r="AC279" s="204"/>
      <c r="AD279" s="204"/>
      <c r="AE279" s="10"/>
      <c r="AF279" s="10"/>
      <c r="AG279" s="10"/>
      <c r="AH279" s="10"/>
      <c r="AI279" s="10"/>
      <c r="AJ279" s="10"/>
      <c r="AK279" s="219"/>
      <c r="AL279" s="219"/>
      <c r="AM279" s="219"/>
      <c r="AN279" s="219"/>
      <c r="AO279" s="219"/>
      <c r="AP279" s="219"/>
    </row>
    <row r="280" spans="1:42" hidden="1">
      <c r="A280" s="359"/>
      <c r="B280" s="89" t="s">
        <v>100</v>
      </c>
      <c r="C280" s="88"/>
      <c r="D280" s="149"/>
      <c r="E280" s="24" t="s">
        <v>164</v>
      </c>
      <c r="F280" s="93"/>
      <c r="G280" s="177"/>
      <c r="H280" s="268"/>
      <c r="I280" s="93"/>
      <c r="J280" s="71"/>
      <c r="K280" s="71"/>
      <c r="L280" s="79">
        <v>340</v>
      </c>
      <c r="M280" s="57"/>
      <c r="N280" s="77"/>
      <c r="O280" s="77"/>
      <c r="P280" s="247"/>
      <c r="Q280" s="161"/>
      <c r="R280" s="162"/>
      <c r="S280" s="305"/>
      <c r="T280" s="161"/>
      <c r="U280" s="161"/>
      <c r="V280" s="214">
        <f t="shared" si="18"/>
        <v>0</v>
      </c>
      <c r="W280" s="214">
        <f t="shared" si="19"/>
        <v>340</v>
      </c>
      <c r="X280" s="306">
        <f t="shared" si="20"/>
        <v>340</v>
      </c>
      <c r="Y280" s="171"/>
      <c r="Z280" s="8"/>
      <c r="AA280" s="8"/>
      <c r="AB280" s="204"/>
      <c r="AC280" s="204"/>
      <c r="AD280" s="204"/>
      <c r="AE280" s="10"/>
      <c r="AF280" s="10"/>
      <c r="AG280" s="10"/>
      <c r="AH280" s="10"/>
      <c r="AI280" s="10"/>
      <c r="AJ280" s="10"/>
      <c r="AK280" s="219"/>
      <c r="AL280" s="219"/>
      <c r="AM280" s="219"/>
      <c r="AN280" s="219"/>
      <c r="AO280" s="219"/>
      <c r="AP280" s="219"/>
    </row>
    <row r="281" spans="1:42" hidden="1">
      <c r="A281" s="359"/>
      <c r="B281" s="89" t="s">
        <v>101</v>
      </c>
      <c r="C281" s="88"/>
      <c r="D281" s="149"/>
      <c r="E281" s="87" t="s">
        <v>2093</v>
      </c>
      <c r="F281" s="93"/>
      <c r="G281" s="177"/>
      <c r="H281" s="268"/>
      <c r="I281" s="93"/>
      <c r="J281" s="77"/>
      <c r="K281" s="77"/>
      <c r="L281" s="79"/>
      <c r="M281" s="57"/>
      <c r="N281" s="77"/>
      <c r="O281" s="77"/>
      <c r="P281" s="247"/>
      <c r="Q281" s="161"/>
      <c r="R281" s="162"/>
      <c r="S281" s="305"/>
      <c r="T281" s="161"/>
      <c r="U281" s="161"/>
      <c r="V281" s="214">
        <f t="shared" si="18"/>
        <v>0</v>
      </c>
      <c r="W281" s="214">
        <f t="shared" si="19"/>
        <v>0</v>
      </c>
      <c r="X281" s="306">
        <f t="shared" si="20"/>
        <v>0</v>
      </c>
      <c r="Y281" s="171"/>
      <c r="Z281" s="8"/>
      <c r="AA281" s="8"/>
      <c r="AB281" s="204"/>
      <c r="AC281" s="204"/>
      <c r="AD281" s="204"/>
      <c r="AE281" s="10"/>
      <c r="AF281" s="10"/>
      <c r="AG281" s="10"/>
      <c r="AH281" s="10"/>
      <c r="AI281" s="10"/>
      <c r="AJ281" s="10"/>
      <c r="AK281" s="219"/>
      <c r="AL281" s="219"/>
      <c r="AM281" s="219"/>
      <c r="AN281" s="219"/>
      <c r="AO281" s="219"/>
      <c r="AP281" s="219"/>
    </row>
    <row r="282" spans="1:42" hidden="1">
      <c r="A282" s="359"/>
      <c r="B282" s="89" t="s">
        <v>102</v>
      </c>
      <c r="C282" s="84"/>
      <c r="D282" s="149"/>
      <c r="E282" s="24" t="s">
        <v>171</v>
      </c>
      <c r="F282" s="93"/>
      <c r="G282" s="177"/>
      <c r="H282" s="268"/>
      <c r="I282" s="93"/>
      <c r="J282" s="71"/>
      <c r="K282" s="71"/>
      <c r="L282" s="79">
        <v>296</v>
      </c>
      <c r="M282" s="57"/>
      <c r="N282" s="77"/>
      <c r="O282" s="77"/>
      <c r="P282" s="247"/>
      <c r="Q282" s="161"/>
      <c r="R282" s="162"/>
      <c r="S282" s="305"/>
      <c r="T282" s="161"/>
      <c r="U282" s="161"/>
      <c r="V282" s="214">
        <f t="shared" si="18"/>
        <v>0</v>
      </c>
      <c r="W282" s="214">
        <f t="shared" si="19"/>
        <v>296</v>
      </c>
      <c r="X282" s="306">
        <f t="shared" si="20"/>
        <v>296</v>
      </c>
      <c r="Y282" s="171"/>
      <c r="Z282" s="8"/>
      <c r="AA282" s="8"/>
      <c r="AB282" s="204"/>
      <c r="AC282" s="204"/>
      <c r="AD282" s="204"/>
      <c r="AE282" s="10"/>
      <c r="AF282" s="10"/>
      <c r="AG282" s="10"/>
      <c r="AH282" s="10"/>
      <c r="AI282" s="10"/>
      <c r="AJ282" s="10"/>
      <c r="AK282" s="219"/>
      <c r="AL282" s="219"/>
      <c r="AM282" s="219"/>
      <c r="AN282" s="219"/>
      <c r="AO282" s="219"/>
      <c r="AP282" s="219"/>
    </row>
    <row r="283" spans="1:42" hidden="1">
      <c r="A283" s="359"/>
      <c r="B283" s="89" t="s">
        <v>103</v>
      </c>
      <c r="C283" s="84"/>
      <c r="D283" s="149"/>
      <c r="E283" s="24" t="s">
        <v>172</v>
      </c>
      <c r="F283" s="93"/>
      <c r="G283" s="177"/>
      <c r="H283" s="268"/>
      <c r="I283" s="93"/>
      <c r="J283" s="71"/>
      <c r="K283" s="71"/>
      <c r="L283" s="79">
        <v>300</v>
      </c>
      <c r="M283" s="57"/>
      <c r="N283" s="77"/>
      <c r="O283" s="77"/>
      <c r="P283" s="247"/>
      <c r="Q283" s="161"/>
      <c r="R283" s="162"/>
      <c r="S283" s="305"/>
      <c r="T283" s="161"/>
      <c r="U283" s="161"/>
      <c r="V283" s="214">
        <f t="shared" si="18"/>
        <v>0</v>
      </c>
      <c r="W283" s="214">
        <f t="shared" si="19"/>
        <v>300</v>
      </c>
      <c r="X283" s="306">
        <f t="shared" si="20"/>
        <v>300</v>
      </c>
      <c r="Y283" s="171"/>
      <c r="Z283" s="8"/>
      <c r="AA283" s="8"/>
      <c r="AB283" s="204"/>
      <c r="AC283" s="204"/>
      <c r="AD283" s="204"/>
      <c r="AE283" s="10"/>
      <c r="AF283" s="10"/>
      <c r="AG283" s="10"/>
      <c r="AH283" s="10"/>
      <c r="AI283" s="10"/>
      <c r="AJ283" s="10"/>
      <c r="AK283" s="219"/>
      <c r="AL283" s="219"/>
      <c r="AM283" s="219"/>
      <c r="AN283" s="219"/>
      <c r="AO283" s="219"/>
      <c r="AP283" s="219"/>
    </row>
    <row r="284" spans="1:42" hidden="1">
      <c r="A284" s="359"/>
      <c r="B284" s="89" t="s">
        <v>104</v>
      </c>
      <c r="C284" s="90">
        <f>(C281-$Q$2)/30</f>
        <v>-1464.0333333333333</v>
      </c>
      <c r="D284" s="149"/>
      <c r="E284" s="24" t="s">
        <v>173</v>
      </c>
      <c r="F284" s="93"/>
      <c r="G284" s="177"/>
      <c r="H284" s="268"/>
      <c r="I284" s="93"/>
      <c r="J284" s="77"/>
      <c r="K284" s="77"/>
      <c r="L284" s="79">
        <v>300</v>
      </c>
      <c r="M284" s="57"/>
      <c r="N284" s="77"/>
      <c r="O284" s="77"/>
      <c r="P284" s="247"/>
      <c r="Q284" s="161"/>
      <c r="R284" s="162"/>
      <c r="S284" s="305"/>
      <c r="T284" s="161"/>
      <c r="U284" s="161"/>
      <c r="V284" s="214">
        <f t="shared" si="18"/>
        <v>0</v>
      </c>
      <c r="W284" s="214">
        <f t="shared" si="19"/>
        <v>300</v>
      </c>
      <c r="X284" s="306">
        <f t="shared" si="20"/>
        <v>300</v>
      </c>
      <c r="Y284" s="171"/>
      <c r="Z284" s="8"/>
      <c r="AA284" s="8"/>
      <c r="AB284" s="204"/>
      <c r="AC284" s="204"/>
      <c r="AD284" s="204"/>
      <c r="AE284" s="10"/>
      <c r="AF284" s="10"/>
      <c r="AG284" s="10"/>
      <c r="AH284" s="10"/>
      <c r="AI284" s="10"/>
      <c r="AJ284" s="10"/>
      <c r="AK284" s="219"/>
      <c r="AL284" s="219"/>
      <c r="AM284" s="219"/>
      <c r="AN284" s="219"/>
      <c r="AO284" s="219"/>
      <c r="AP284" s="219"/>
    </row>
    <row r="285" spans="1:42" hidden="1">
      <c r="A285" s="359"/>
      <c r="B285" s="188"/>
      <c r="C285" s="189"/>
      <c r="D285" s="149"/>
      <c r="E285" s="24" t="s">
        <v>174</v>
      </c>
      <c r="F285" s="93"/>
      <c r="G285" s="177"/>
      <c r="H285" s="268"/>
      <c r="I285" s="93"/>
      <c r="J285" s="71"/>
      <c r="K285" s="71"/>
      <c r="L285" s="79">
        <v>1200</v>
      </c>
      <c r="M285" s="57"/>
      <c r="N285" s="77"/>
      <c r="O285" s="77"/>
      <c r="P285" s="247"/>
      <c r="Q285" s="161"/>
      <c r="R285" s="162"/>
      <c r="S285" s="305"/>
      <c r="T285" s="161"/>
      <c r="U285" s="161"/>
      <c r="V285" s="214">
        <f t="shared" si="18"/>
        <v>0</v>
      </c>
      <c r="W285" s="214">
        <f t="shared" si="19"/>
        <v>1200</v>
      </c>
      <c r="X285" s="306">
        <f t="shared" si="20"/>
        <v>1200</v>
      </c>
      <c r="Y285" s="171"/>
      <c r="Z285" s="8"/>
      <c r="AA285" s="8"/>
      <c r="AB285" s="204"/>
      <c r="AC285" s="204"/>
      <c r="AD285" s="204"/>
      <c r="AE285" s="10"/>
      <c r="AF285" s="10"/>
      <c r="AG285" s="10"/>
      <c r="AH285" s="10"/>
      <c r="AI285" s="10"/>
      <c r="AJ285" s="10"/>
      <c r="AK285" s="219"/>
      <c r="AL285" s="219"/>
      <c r="AM285" s="219"/>
      <c r="AN285" s="219"/>
      <c r="AO285" s="219"/>
      <c r="AP285" s="219"/>
    </row>
    <row r="286" spans="1:42" hidden="1">
      <c r="A286" s="359"/>
      <c r="B286" s="188"/>
      <c r="C286" s="189"/>
      <c r="D286" s="149"/>
      <c r="E286" s="24" t="s">
        <v>175</v>
      </c>
      <c r="F286" s="93"/>
      <c r="G286" s="177"/>
      <c r="H286" s="268"/>
      <c r="I286" s="93"/>
      <c r="J286" s="71"/>
      <c r="K286" s="71"/>
      <c r="L286" s="79">
        <v>1200</v>
      </c>
      <c r="M286" s="57"/>
      <c r="N286" s="77"/>
      <c r="O286" s="77"/>
      <c r="P286" s="247"/>
      <c r="Q286" s="161"/>
      <c r="R286" s="162"/>
      <c r="S286" s="305"/>
      <c r="T286" s="161"/>
      <c r="U286" s="161"/>
      <c r="V286" s="214">
        <f t="shared" si="18"/>
        <v>0</v>
      </c>
      <c r="W286" s="214">
        <f t="shared" si="19"/>
        <v>1200</v>
      </c>
      <c r="X286" s="306">
        <f t="shared" si="20"/>
        <v>1200</v>
      </c>
      <c r="Y286" s="171"/>
      <c r="Z286" s="8"/>
      <c r="AA286" s="8"/>
      <c r="AB286" s="204"/>
      <c r="AC286" s="204"/>
      <c r="AD286" s="204"/>
      <c r="AE286" s="10"/>
      <c r="AF286" s="10"/>
      <c r="AG286" s="10"/>
      <c r="AH286" s="10"/>
      <c r="AI286" s="10"/>
      <c r="AJ286" s="10"/>
      <c r="AK286" s="219"/>
      <c r="AL286" s="219"/>
      <c r="AM286" s="219"/>
      <c r="AN286" s="219"/>
      <c r="AO286" s="219"/>
      <c r="AP286" s="219"/>
    </row>
    <row r="287" spans="1:42" hidden="1">
      <c r="A287" s="359"/>
      <c r="B287" s="188"/>
      <c r="C287" s="189"/>
      <c r="D287" s="149"/>
      <c r="E287" s="87" t="s">
        <v>2094</v>
      </c>
      <c r="F287" s="93"/>
      <c r="G287" s="177"/>
      <c r="H287" s="268"/>
      <c r="I287" s="93"/>
      <c r="J287" s="77"/>
      <c r="K287" s="77"/>
      <c r="L287" s="79"/>
      <c r="M287" s="57"/>
      <c r="N287" s="77"/>
      <c r="O287" s="77"/>
      <c r="P287" s="247"/>
      <c r="Q287" s="161"/>
      <c r="R287" s="162"/>
      <c r="S287" s="305"/>
      <c r="T287" s="161"/>
      <c r="U287" s="161"/>
      <c r="V287" s="214">
        <f t="shared" si="18"/>
        <v>0</v>
      </c>
      <c r="W287" s="214">
        <f t="shared" si="19"/>
        <v>0</v>
      </c>
      <c r="X287" s="306">
        <f t="shared" si="20"/>
        <v>0</v>
      </c>
      <c r="Y287" s="171"/>
      <c r="Z287" s="8"/>
      <c r="AA287" s="8"/>
      <c r="AB287" s="204"/>
      <c r="AC287" s="204"/>
      <c r="AD287" s="204"/>
      <c r="AE287" s="10"/>
      <c r="AF287" s="10"/>
      <c r="AG287" s="10"/>
      <c r="AH287" s="10"/>
      <c r="AI287" s="10"/>
      <c r="AJ287" s="10"/>
      <c r="AK287" s="219"/>
      <c r="AL287" s="219"/>
      <c r="AM287" s="219"/>
      <c r="AN287" s="219"/>
      <c r="AO287" s="219"/>
      <c r="AP287" s="219"/>
    </row>
    <row r="288" spans="1:42" hidden="1">
      <c r="A288" s="359"/>
      <c r="B288" s="188"/>
      <c r="C288" s="189"/>
      <c r="D288" s="149"/>
      <c r="E288" s="87" t="s">
        <v>76</v>
      </c>
      <c r="F288" s="93"/>
      <c r="G288" s="177"/>
      <c r="H288" s="268"/>
      <c r="I288" s="93"/>
      <c r="J288" s="71"/>
      <c r="K288" s="71"/>
      <c r="L288" s="79"/>
      <c r="M288" s="57"/>
      <c r="N288" s="77"/>
      <c r="O288" s="77"/>
      <c r="P288" s="247"/>
      <c r="Q288" s="161"/>
      <c r="R288" s="162"/>
      <c r="S288" s="305"/>
      <c r="T288" s="161"/>
      <c r="U288" s="161"/>
      <c r="V288" s="214">
        <f t="shared" si="18"/>
        <v>0</v>
      </c>
      <c r="W288" s="214">
        <f t="shared" si="19"/>
        <v>0</v>
      </c>
      <c r="X288" s="306">
        <f t="shared" si="20"/>
        <v>0</v>
      </c>
      <c r="Y288" s="171"/>
      <c r="Z288" s="8"/>
      <c r="AA288" s="8"/>
      <c r="AB288" s="204"/>
      <c r="AC288" s="204"/>
      <c r="AD288" s="204"/>
      <c r="AE288" s="10"/>
      <c r="AF288" s="10"/>
      <c r="AG288" s="10"/>
      <c r="AH288" s="10"/>
      <c r="AI288" s="10"/>
      <c r="AJ288" s="10"/>
      <c r="AK288" s="219"/>
      <c r="AL288" s="219"/>
      <c r="AM288" s="219"/>
      <c r="AN288" s="219"/>
      <c r="AO288" s="219"/>
      <c r="AP288" s="219"/>
    </row>
    <row r="289" spans="1:42" hidden="1">
      <c r="A289" s="359"/>
      <c r="B289" s="190"/>
      <c r="C289" s="191"/>
      <c r="D289" s="137"/>
      <c r="E289" s="87" t="s">
        <v>87</v>
      </c>
      <c r="F289" s="93"/>
      <c r="G289" s="177"/>
      <c r="H289" s="268"/>
      <c r="I289" s="93"/>
      <c r="J289" s="71"/>
      <c r="K289" s="71"/>
      <c r="L289" s="79"/>
      <c r="M289" s="57"/>
      <c r="N289" s="77"/>
      <c r="O289" s="77"/>
      <c r="P289" s="247"/>
      <c r="Q289" s="161"/>
      <c r="R289" s="162"/>
      <c r="S289" s="305"/>
      <c r="T289" s="161"/>
      <c r="U289" s="161"/>
      <c r="V289" s="214">
        <f t="shared" si="18"/>
        <v>0</v>
      </c>
      <c r="W289" s="214">
        <f t="shared" si="19"/>
        <v>0</v>
      </c>
      <c r="X289" s="306">
        <f t="shared" si="20"/>
        <v>0</v>
      </c>
      <c r="Y289" s="171"/>
      <c r="Z289" s="8"/>
      <c r="AA289" s="8"/>
      <c r="AB289" s="204"/>
      <c r="AC289" s="204"/>
      <c r="AD289" s="204"/>
      <c r="AE289" s="10"/>
      <c r="AF289" s="10"/>
      <c r="AG289" s="10"/>
      <c r="AH289" s="10"/>
      <c r="AI289" s="10"/>
      <c r="AJ289" s="10"/>
      <c r="AK289" s="219"/>
      <c r="AL289" s="219"/>
      <c r="AM289" s="219"/>
      <c r="AN289" s="219"/>
      <c r="AO289" s="219"/>
      <c r="AP289" s="219"/>
    </row>
    <row r="290" spans="1:42" hidden="1">
      <c r="A290" s="358">
        <v>21</v>
      </c>
      <c r="B290" s="420" t="s">
        <v>95</v>
      </c>
      <c r="C290" s="421"/>
      <c r="D290" s="139"/>
      <c r="E290" s="104"/>
      <c r="F290" s="104"/>
      <c r="G290" s="185"/>
      <c r="H290" s="276"/>
      <c r="I290" s="104"/>
      <c r="J290" s="71"/>
      <c r="K290" s="71"/>
      <c r="L290" s="6"/>
      <c r="M290" s="28"/>
      <c r="N290" s="71"/>
      <c r="O290" s="71"/>
      <c r="P290" s="247"/>
      <c r="Q290" s="161"/>
      <c r="R290" s="162"/>
      <c r="S290" s="305"/>
      <c r="T290" s="161"/>
      <c r="U290" s="161"/>
      <c r="V290" s="214">
        <f t="shared" ref="V290:V311" si="21">J290+K290-P290</f>
        <v>0</v>
      </c>
      <c r="W290" s="214">
        <f t="shared" ref="W290:W311" si="22">L290-Q290</f>
        <v>0</v>
      </c>
      <c r="X290" s="306">
        <f t="shared" ref="X290:X311" si="23">L290-R290</f>
        <v>0</v>
      </c>
      <c r="Y290" s="171"/>
      <c r="Z290" s="8"/>
      <c r="AA290" s="8"/>
      <c r="AB290" s="204"/>
      <c r="AC290" s="204"/>
      <c r="AD290" s="204"/>
      <c r="AE290" s="10"/>
      <c r="AF290" s="10"/>
      <c r="AG290" s="10"/>
      <c r="AH290" s="10"/>
      <c r="AI290" s="10"/>
      <c r="AJ290" s="10"/>
      <c r="AK290" s="219"/>
      <c r="AL290" s="219"/>
      <c r="AM290" s="219"/>
      <c r="AN290" s="219"/>
      <c r="AO290" s="219"/>
      <c r="AP290" s="219"/>
    </row>
    <row r="291" spans="1:42" ht="15" hidden="1" customHeight="1">
      <c r="A291" s="359"/>
      <c r="B291" s="361" t="s">
        <v>58</v>
      </c>
      <c r="C291" s="362"/>
      <c r="D291" s="101"/>
      <c r="E291" s="87" t="s">
        <v>68</v>
      </c>
      <c r="F291" s="87"/>
      <c r="G291" s="175"/>
      <c r="H291" s="267"/>
      <c r="I291" s="87"/>
      <c r="J291" s="71">
        <v>2000</v>
      </c>
      <c r="K291" s="71">
        <v>1500</v>
      </c>
      <c r="L291" s="6">
        <v>250</v>
      </c>
      <c r="M291" s="28"/>
      <c r="N291" s="71"/>
      <c r="O291" s="71"/>
      <c r="P291" s="247"/>
      <c r="Q291" s="161"/>
      <c r="R291" s="162"/>
      <c r="S291" s="305"/>
      <c r="T291" s="161"/>
      <c r="U291" s="161"/>
      <c r="V291" s="214">
        <f t="shared" si="21"/>
        <v>3500</v>
      </c>
      <c r="W291" s="214">
        <f t="shared" si="22"/>
        <v>250</v>
      </c>
      <c r="X291" s="306">
        <f t="shared" si="23"/>
        <v>250</v>
      </c>
      <c r="Y291" s="171"/>
      <c r="Z291" s="8"/>
      <c r="AA291" s="8"/>
      <c r="AB291" s="204"/>
      <c r="AC291" s="204"/>
      <c r="AD291" s="204"/>
      <c r="AE291" s="10"/>
      <c r="AF291" s="10"/>
      <c r="AG291" s="10"/>
      <c r="AH291" s="10"/>
      <c r="AI291" s="10"/>
      <c r="AJ291" s="10"/>
      <c r="AK291" s="219"/>
      <c r="AL291" s="219"/>
      <c r="AM291" s="219"/>
      <c r="AN291" s="219"/>
      <c r="AO291" s="219"/>
      <c r="AP291" s="219"/>
    </row>
    <row r="292" spans="1:42" hidden="1">
      <c r="A292" s="359"/>
      <c r="B292" s="363"/>
      <c r="C292" s="364"/>
      <c r="D292" s="103"/>
      <c r="E292" s="87" t="s">
        <v>69</v>
      </c>
      <c r="F292" s="87"/>
      <c r="G292" s="175"/>
      <c r="H292" s="267"/>
      <c r="I292" s="87"/>
      <c r="J292" s="71"/>
      <c r="K292" s="71"/>
      <c r="L292" s="6"/>
      <c r="M292" s="28"/>
      <c r="N292" s="71"/>
      <c r="O292" s="71"/>
      <c r="P292" s="247"/>
      <c r="Q292" s="161"/>
      <c r="R292" s="162"/>
      <c r="S292" s="305"/>
      <c r="T292" s="161"/>
      <c r="U292" s="161"/>
      <c r="V292" s="214">
        <f t="shared" si="21"/>
        <v>0</v>
      </c>
      <c r="W292" s="214">
        <f t="shared" si="22"/>
        <v>0</v>
      </c>
      <c r="X292" s="306">
        <f t="shared" si="23"/>
        <v>0</v>
      </c>
      <c r="Y292" s="171"/>
      <c r="Z292" s="8"/>
      <c r="AA292" s="8"/>
      <c r="AB292" s="204"/>
      <c r="AC292" s="204"/>
      <c r="AD292" s="204"/>
      <c r="AE292" s="10"/>
      <c r="AF292" s="10"/>
      <c r="AG292" s="10"/>
      <c r="AH292" s="10"/>
      <c r="AI292" s="10"/>
      <c r="AJ292" s="10"/>
      <c r="AK292" s="219"/>
      <c r="AL292" s="219"/>
      <c r="AM292" s="219"/>
      <c r="AN292" s="219"/>
      <c r="AO292" s="219"/>
      <c r="AP292" s="219"/>
    </row>
    <row r="293" spans="1:42" hidden="1">
      <c r="A293" s="359"/>
      <c r="B293" s="83" t="s">
        <v>96</v>
      </c>
      <c r="C293" s="84"/>
      <c r="D293" s="124"/>
      <c r="E293" s="87"/>
      <c r="F293" s="87"/>
      <c r="G293" s="175"/>
      <c r="H293" s="267"/>
      <c r="I293" s="87"/>
      <c r="J293" s="71"/>
      <c r="K293" s="71"/>
      <c r="L293" s="6"/>
      <c r="M293" s="28"/>
      <c r="N293" s="71"/>
      <c r="O293" s="71"/>
      <c r="P293" s="247"/>
      <c r="Q293" s="161"/>
      <c r="R293" s="162"/>
      <c r="S293" s="305"/>
      <c r="T293" s="161"/>
      <c r="U293" s="161"/>
      <c r="V293" s="214">
        <f t="shared" si="21"/>
        <v>0</v>
      </c>
      <c r="W293" s="214">
        <f t="shared" si="22"/>
        <v>0</v>
      </c>
      <c r="X293" s="306">
        <f t="shared" si="23"/>
        <v>0</v>
      </c>
      <c r="Y293" s="171"/>
      <c r="Z293" s="8"/>
      <c r="AA293" s="8"/>
      <c r="AB293" s="204"/>
      <c r="AC293" s="204"/>
      <c r="AD293" s="204"/>
      <c r="AE293" s="10"/>
      <c r="AF293" s="10"/>
      <c r="AG293" s="10"/>
      <c r="AH293" s="10"/>
      <c r="AI293" s="10"/>
      <c r="AJ293" s="10"/>
      <c r="AK293" s="219"/>
      <c r="AL293" s="219"/>
      <c r="AM293" s="219"/>
      <c r="AN293" s="219"/>
      <c r="AO293" s="219"/>
      <c r="AP293" s="219"/>
    </row>
    <row r="294" spans="1:42" hidden="1">
      <c r="A294" s="359"/>
      <c r="B294" s="83" t="s">
        <v>97</v>
      </c>
      <c r="C294" s="86"/>
      <c r="D294" s="125"/>
      <c r="E294" s="87"/>
      <c r="F294" s="87"/>
      <c r="G294" s="175"/>
      <c r="H294" s="267"/>
      <c r="I294" s="87"/>
      <c r="J294" s="71"/>
      <c r="K294" s="71"/>
      <c r="L294" s="6"/>
      <c r="M294" s="28"/>
      <c r="N294" s="71"/>
      <c r="O294" s="71"/>
      <c r="P294" s="247"/>
      <c r="Q294" s="161"/>
      <c r="R294" s="162"/>
      <c r="S294" s="305"/>
      <c r="T294" s="161"/>
      <c r="U294" s="161"/>
      <c r="V294" s="214">
        <f t="shared" si="21"/>
        <v>0</v>
      </c>
      <c r="W294" s="214">
        <f t="shared" si="22"/>
        <v>0</v>
      </c>
      <c r="X294" s="306">
        <f t="shared" si="23"/>
        <v>0</v>
      </c>
      <c r="Y294" s="171"/>
      <c r="Z294" s="8"/>
      <c r="AA294" s="8"/>
      <c r="AB294" s="204"/>
      <c r="AC294" s="204"/>
      <c r="AD294" s="204"/>
      <c r="AE294" s="10"/>
      <c r="AF294" s="10"/>
      <c r="AG294" s="10"/>
      <c r="AH294" s="10"/>
      <c r="AI294" s="10"/>
      <c r="AJ294" s="10"/>
      <c r="AK294" s="219"/>
      <c r="AL294" s="219"/>
      <c r="AM294" s="219"/>
      <c r="AN294" s="219"/>
      <c r="AO294" s="219"/>
      <c r="AP294" s="219"/>
    </row>
    <row r="295" spans="1:42" hidden="1">
      <c r="A295" s="359"/>
      <c r="B295" s="83" t="s">
        <v>186</v>
      </c>
      <c r="C295" s="86"/>
      <c r="D295" s="125"/>
      <c r="E295" s="87"/>
      <c r="F295" s="87"/>
      <c r="G295" s="175"/>
      <c r="H295" s="267"/>
      <c r="I295" s="87"/>
      <c r="J295" s="71"/>
      <c r="K295" s="71"/>
      <c r="L295" s="6"/>
      <c r="M295" s="28"/>
      <c r="N295" s="71"/>
      <c r="O295" s="71"/>
      <c r="P295" s="247"/>
      <c r="Q295" s="161"/>
      <c r="R295" s="162"/>
      <c r="S295" s="305"/>
      <c r="T295" s="161"/>
      <c r="U295" s="161"/>
      <c r="V295" s="214">
        <f t="shared" si="21"/>
        <v>0</v>
      </c>
      <c r="W295" s="214">
        <f t="shared" si="22"/>
        <v>0</v>
      </c>
      <c r="X295" s="306">
        <f t="shared" si="23"/>
        <v>0</v>
      </c>
      <c r="Y295" s="171"/>
      <c r="Z295" s="8"/>
      <c r="AA295" s="8"/>
      <c r="AB295" s="204"/>
      <c r="AC295" s="204"/>
      <c r="AD295" s="204"/>
      <c r="AE295" s="10"/>
      <c r="AF295" s="10"/>
      <c r="AG295" s="10"/>
      <c r="AH295" s="10"/>
      <c r="AI295" s="10"/>
      <c r="AJ295" s="10"/>
      <c r="AK295" s="219"/>
      <c r="AL295" s="219"/>
      <c r="AM295" s="219"/>
      <c r="AN295" s="219"/>
      <c r="AO295" s="219"/>
      <c r="AP295" s="219"/>
    </row>
    <row r="296" spans="1:42" hidden="1">
      <c r="A296" s="359"/>
      <c r="B296" s="83" t="s">
        <v>187</v>
      </c>
      <c r="C296" s="86"/>
      <c r="D296" s="125"/>
      <c r="E296" s="87"/>
      <c r="F296" s="87"/>
      <c r="G296" s="175"/>
      <c r="H296" s="267"/>
      <c r="I296" s="87"/>
      <c r="J296" s="71"/>
      <c r="K296" s="71"/>
      <c r="L296" s="6"/>
      <c r="M296" s="28"/>
      <c r="N296" s="71"/>
      <c r="O296" s="71"/>
      <c r="P296" s="247"/>
      <c r="Q296" s="161"/>
      <c r="R296" s="162"/>
      <c r="S296" s="305"/>
      <c r="T296" s="161"/>
      <c r="U296" s="161"/>
      <c r="V296" s="214">
        <f t="shared" si="21"/>
        <v>0</v>
      </c>
      <c r="W296" s="214">
        <f t="shared" si="22"/>
        <v>0</v>
      </c>
      <c r="X296" s="306">
        <f t="shared" si="23"/>
        <v>0</v>
      </c>
      <c r="Y296" s="171"/>
      <c r="Z296" s="8"/>
      <c r="AA296" s="8"/>
      <c r="AB296" s="204"/>
      <c r="AC296" s="204"/>
      <c r="AD296" s="204"/>
      <c r="AE296" s="10"/>
      <c r="AF296" s="10"/>
      <c r="AG296" s="10"/>
      <c r="AH296" s="10"/>
      <c r="AI296" s="10"/>
      <c r="AJ296" s="10"/>
      <c r="AK296" s="219"/>
      <c r="AL296" s="219"/>
      <c r="AM296" s="219"/>
      <c r="AN296" s="219"/>
      <c r="AO296" s="219"/>
      <c r="AP296" s="219"/>
    </row>
    <row r="297" spans="1:42" hidden="1">
      <c r="A297" s="359"/>
      <c r="B297" s="83" t="s">
        <v>98</v>
      </c>
      <c r="C297" s="88"/>
      <c r="D297" s="126"/>
      <c r="E297" s="87"/>
      <c r="F297" s="87"/>
      <c r="G297" s="175"/>
      <c r="H297" s="267"/>
      <c r="I297" s="87"/>
      <c r="J297" s="71"/>
      <c r="K297" s="71"/>
      <c r="L297" s="6"/>
      <c r="M297" s="28"/>
      <c r="N297" s="71"/>
      <c r="O297" s="71"/>
      <c r="P297" s="247"/>
      <c r="Q297" s="161"/>
      <c r="R297" s="162"/>
      <c r="S297" s="305"/>
      <c r="T297" s="161"/>
      <c r="U297" s="161"/>
      <c r="V297" s="214">
        <f t="shared" si="21"/>
        <v>0</v>
      </c>
      <c r="W297" s="214">
        <f t="shared" si="22"/>
        <v>0</v>
      </c>
      <c r="X297" s="306">
        <f t="shared" si="23"/>
        <v>0</v>
      </c>
      <c r="Y297" s="171"/>
      <c r="Z297" s="8"/>
      <c r="AA297" s="8"/>
      <c r="AB297" s="204"/>
      <c r="AC297" s="204"/>
      <c r="AD297" s="204"/>
      <c r="AE297" s="10"/>
      <c r="AF297" s="10"/>
      <c r="AG297" s="10"/>
      <c r="AH297" s="10"/>
      <c r="AI297" s="10"/>
      <c r="AJ297" s="10"/>
      <c r="AK297" s="219"/>
      <c r="AL297" s="219"/>
      <c r="AM297" s="219"/>
      <c r="AN297" s="219"/>
      <c r="AO297" s="219"/>
      <c r="AP297" s="219"/>
    </row>
    <row r="298" spans="1:42" hidden="1">
      <c r="A298" s="359"/>
      <c r="B298" s="83" t="s">
        <v>99</v>
      </c>
      <c r="C298" s="84"/>
      <c r="D298" s="124"/>
      <c r="E298" s="87"/>
      <c r="F298" s="87"/>
      <c r="G298" s="175"/>
      <c r="H298" s="267"/>
      <c r="I298" s="87"/>
      <c r="J298" s="71"/>
      <c r="K298" s="71"/>
      <c r="L298" s="6"/>
      <c r="M298" s="28"/>
      <c r="N298" s="71"/>
      <c r="O298" s="71"/>
      <c r="P298" s="247"/>
      <c r="Q298" s="161"/>
      <c r="R298" s="162"/>
      <c r="S298" s="305"/>
      <c r="T298" s="161"/>
      <c r="U298" s="161"/>
      <c r="V298" s="214">
        <f t="shared" si="21"/>
        <v>0</v>
      </c>
      <c r="W298" s="214">
        <f t="shared" si="22"/>
        <v>0</v>
      </c>
      <c r="X298" s="306">
        <f t="shared" si="23"/>
        <v>0</v>
      </c>
      <c r="Y298" s="171"/>
      <c r="Z298" s="8"/>
      <c r="AA298" s="8"/>
      <c r="AB298" s="204"/>
      <c r="AC298" s="204"/>
      <c r="AD298" s="204"/>
      <c r="AE298" s="10"/>
      <c r="AF298" s="10"/>
      <c r="AG298" s="10"/>
      <c r="AH298" s="10"/>
      <c r="AI298" s="10"/>
      <c r="AJ298" s="10"/>
      <c r="AK298" s="219"/>
      <c r="AL298" s="219"/>
      <c r="AM298" s="219"/>
      <c r="AN298" s="219"/>
      <c r="AO298" s="219"/>
      <c r="AP298" s="219"/>
    </row>
    <row r="299" spans="1:42" hidden="1">
      <c r="A299" s="359"/>
      <c r="B299" s="89" t="s">
        <v>100</v>
      </c>
      <c r="C299" s="88"/>
      <c r="D299" s="126"/>
      <c r="E299" s="87"/>
      <c r="F299" s="87"/>
      <c r="G299" s="175"/>
      <c r="H299" s="267"/>
      <c r="I299" s="87"/>
      <c r="J299" s="71"/>
      <c r="K299" s="71"/>
      <c r="L299" s="6"/>
      <c r="M299" s="28"/>
      <c r="N299" s="71"/>
      <c r="O299" s="71"/>
      <c r="P299" s="247"/>
      <c r="Q299" s="161"/>
      <c r="R299" s="162"/>
      <c r="S299" s="305"/>
      <c r="T299" s="161"/>
      <c r="U299" s="161"/>
      <c r="V299" s="214">
        <f t="shared" si="21"/>
        <v>0</v>
      </c>
      <c r="W299" s="214">
        <f t="shared" si="22"/>
        <v>0</v>
      </c>
      <c r="X299" s="306">
        <f t="shared" si="23"/>
        <v>0</v>
      </c>
      <c r="Y299" s="171"/>
      <c r="Z299" s="8"/>
      <c r="AA299" s="8"/>
      <c r="AB299" s="204"/>
      <c r="AC299" s="204"/>
      <c r="AD299" s="204"/>
      <c r="AE299" s="10"/>
      <c r="AF299" s="10"/>
      <c r="AG299" s="10"/>
      <c r="AH299" s="10"/>
      <c r="AI299" s="10"/>
      <c r="AJ299" s="10"/>
      <c r="AK299" s="219"/>
      <c r="AL299" s="219"/>
      <c r="AM299" s="219"/>
      <c r="AN299" s="219"/>
      <c r="AO299" s="219"/>
      <c r="AP299" s="219"/>
    </row>
    <row r="300" spans="1:42" hidden="1">
      <c r="A300" s="359"/>
      <c r="B300" s="89" t="s">
        <v>101</v>
      </c>
      <c r="C300" s="88">
        <f>C299+C298*30</f>
        <v>0</v>
      </c>
      <c r="D300" s="126"/>
      <c r="E300" s="87"/>
      <c r="F300" s="87"/>
      <c r="G300" s="175"/>
      <c r="H300" s="267"/>
      <c r="I300" s="87"/>
      <c r="J300" s="71"/>
      <c r="K300" s="71"/>
      <c r="L300" s="6"/>
      <c r="M300" s="28"/>
      <c r="N300" s="71"/>
      <c r="O300" s="71"/>
      <c r="P300" s="247"/>
      <c r="Q300" s="161"/>
      <c r="R300" s="162"/>
      <c r="S300" s="305"/>
      <c r="T300" s="161"/>
      <c r="U300" s="161"/>
      <c r="V300" s="214">
        <f t="shared" si="21"/>
        <v>0</v>
      </c>
      <c r="W300" s="214">
        <f t="shared" si="22"/>
        <v>0</v>
      </c>
      <c r="X300" s="306">
        <f t="shared" si="23"/>
        <v>0</v>
      </c>
      <c r="Y300" s="171"/>
      <c r="Z300" s="8"/>
      <c r="AA300" s="8"/>
      <c r="AB300" s="204"/>
      <c r="AC300" s="204"/>
      <c r="AD300" s="204"/>
      <c r="AE300" s="10"/>
      <c r="AF300" s="10"/>
      <c r="AG300" s="10"/>
      <c r="AH300" s="10"/>
      <c r="AI300" s="10"/>
      <c r="AJ300" s="10"/>
      <c r="AK300" s="219"/>
      <c r="AL300" s="219"/>
      <c r="AM300" s="219"/>
      <c r="AN300" s="219"/>
      <c r="AO300" s="219"/>
      <c r="AP300" s="219"/>
    </row>
    <row r="301" spans="1:42" hidden="1">
      <c r="A301" s="359"/>
      <c r="B301" s="89" t="s">
        <v>102</v>
      </c>
      <c r="C301" s="84"/>
      <c r="D301" s="124"/>
      <c r="E301" s="87"/>
      <c r="F301" s="87"/>
      <c r="G301" s="175"/>
      <c r="H301" s="267"/>
      <c r="I301" s="87"/>
      <c r="J301" s="71"/>
      <c r="K301" s="71"/>
      <c r="L301" s="6"/>
      <c r="M301" s="28"/>
      <c r="N301" s="71"/>
      <c r="O301" s="71"/>
      <c r="P301" s="247"/>
      <c r="Q301" s="161"/>
      <c r="R301" s="162"/>
      <c r="S301" s="305"/>
      <c r="T301" s="161"/>
      <c r="U301" s="161"/>
      <c r="V301" s="214">
        <f t="shared" si="21"/>
        <v>0</v>
      </c>
      <c r="W301" s="214">
        <f t="shared" si="22"/>
        <v>0</v>
      </c>
      <c r="X301" s="306">
        <f t="shared" si="23"/>
        <v>0</v>
      </c>
      <c r="Y301" s="171"/>
      <c r="Z301" s="8"/>
      <c r="AA301" s="8"/>
      <c r="AB301" s="204"/>
      <c r="AC301" s="204"/>
      <c r="AD301" s="204"/>
      <c r="AE301" s="10"/>
      <c r="AF301" s="10"/>
      <c r="AG301" s="10"/>
      <c r="AH301" s="10"/>
      <c r="AI301" s="10"/>
      <c r="AJ301" s="10"/>
      <c r="AK301" s="219"/>
      <c r="AL301" s="219"/>
      <c r="AM301" s="219"/>
      <c r="AN301" s="219"/>
      <c r="AO301" s="219"/>
      <c r="AP301" s="219"/>
    </row>
    <row r="302" spans="1:42" hidden="1">
      <c r="A302" s="359"/>
      <c r="B302" s="89" t="s">
        <v>103</v>
      </c>
      <c r="C302" s="84"/>
      <c r="D302" s="124"/>
      <c r="E302" s="87"/>
      <c r="F302" s="87"/>
      <c r="G302" s="175"/>
      <c r="H302" s="267"/>
      <c r="I302" s="87"/>
      <c r="J302" s="71"/>
      <c r="K302" s="71"/>
      <c r="L302" s="6"/>
      <c r="M302" s="28"/>
      <c r="N302" s="71"/>
      <c r="O302" s="71"/>
      <c r="P302" s="247"/>
      <c r="Q302" s="161"/>
      <c r="R302" s="162"/>
      <c r="S302" s="305"/>
      <c r="T302" s="161"/>
      <c r="U302" s="161"/>
      <c r="V302" s="214">
        <f t="shared" si="21"/>
        <v>0</v>
      </c>
      <c r="W302" s="214">
        <f t="shared" si="22"/>
        <v>0</v>
      </c>
      <c r="X302" s="306">
        <f t="shared" si="23"/>
        <v>0</v>
      </c>
      <c r="Y302" s="171"/>
      <c r="Z302" s="8"/>
      <c r="AA302" s="8"/>
      <c r="AB302" s="204"/>
      <c r="AC302" s="204"/>
      <c r="AD302" s="204"/>
      <c r="AE302" s="10"/>
      <c r="AF302" s="10"/>
      <c r="AG302" s="10"/>
      <c r="AH302" s="10"/>
      <c r="AI302" s="10"/>
      <c r="AJ302" s="10"/>
      <c r="AK302" s="219"/>
      <c r="AL302" s="219"/>
      <c r="AM302" s="219"/>
      <c r="AN302" s="219"/>
      <c r="AO302" s="219"/>
      <c r="AP302" s="219"/>
    </row>
    <row r="303" spans="1:42" hidden="1">
      <c r="A303" s="360"/>
      <c r="B303" s="89" t="s">
        <v>104</v>
      </c>
      <c r="C303" s="90">
        <f>(C300-$Q$2)/30</f>
        <v>-1464.0333333333333</v>
      </c>
      <c r="D303" s="127"/>
      <c r="E303" s="87"/>
      <c r="F303" s="87"/>
      <c r="G303" s="175"/>
      <c r="H303" s="267"/>
      <c r="I303" s="87"/>
      <c r="J303" s="71"/>
      <c r="K303" s="71"/>
      <c r="L303" s="6"/>
      <c r="M303" s="28"/>
      <c r="N303" s="71"/>
      <c r="O303" s="71"/>
      <c r="P303" s="247"/>
      <c r="Q303" s="161"/>
      <c r="R303" s="162"/>
      <c r="S303" s="305"/>
      <c r="T303" s="161"/>
      <c r="U303" s="161"/>
      <c r="V303" s="214">
        <f t="shared" si="21"/>
        <v>0</v>
      </c>
      <c r="W303" s="214">
        <f t="shared" si="22"/>
        <v>0</v>
      </c>
      <c r="X303" s="306">
        <f t="shared" si="23"/>
        <v>0</v>
      </c>
      <c r="Y303" s="171"/>
      <c r="Z303" s="8"/>
      <c r="AA303" s="8"/>
      <c r="AB303" s="204"/>
      <c r="AC303" s="204"/>
      <c r="AD303" s="204"/>
      <c r="AE303" s="10"/>
      <c r="AF303" s="10"/>
      <c r="AG303" s="10"/>
      <c r="AH303" s="10"/>
      <c r="AI303" s="10"/>
      <c r="AJ303" s="10"/>
      <c r="AK303" s="219"/>
      <c r="AL303" s="219"/>
      <c r="AM303" s="219"/>
      <c r="AN303" s="219"/>
      <c r="AO303" s="219"/>
      <c r="AP303" s="219"/>
    </row>
    <row r="304" spans="1:42" ht="47.25" customHeight="1">
      <c r="A304" s="105">
        <v>22</v>
      </c>
      <c r="B304" s="373" t="s">
        <v>262</v>
      </c>
      <c r="C304" s="374"/>
      <c r="D304" s="129"/>
      <c r="E304" s="87" t="s">
        <v>92</v>
      </c>
      <c r="F304" s="87"/>
      <c r="G304" s="175"/>
      <c r="H304" s="267"/>
      <c r="I304" s="87"/>
      <c r="J304" s="71"/>
      <c r="K304" s="71"/>
      <c r="L304" s="6"/>
      <c r="M304" s="28"/>
      <c r="N304" s="71"/>
      <c r="O304" s="71"/>
      <c r="P304" s="247"/>
      <c r="Q304" s="161"/>
      <c r="R304" s="162"/>
      <c r="S304" s="305"/>
      <c r="T304" s="161"/>
      <c r="U304" s="161"/>
      <c r="V304" s="214">
        <f t="shared" si="21"/>
        <v>0</v>
      </c>
      <c r="W304" s="214">
        <f t="shared" si="22"/>
        <v>0</v>
      </c>
      <c r="X304" s="306">
        <f t="shared" si="23"/>
        <v>0</v>
      </c>
      <c r="Y304" s="171"/>
      <c r="Z304" s="8"/>
      <c r="AA304" s="8"/>
      <c r="AB304" s="204"/>
      <c r="AC304" s="204"/>
      <c r="AD304" s="204"/>
      <c r="AE304" s="10"/>
      <c r="AF304" s="10"/>
      <c r="AG304" s="10"/>
      <c r="AH304" s="10"/>
      <c r="AI304" s="10"/>
      <c r="AJ304" s="10"/>
      <c r="AK304" s="219"/>
      <c r="AL304" s="219"/>
      <c r="AM304" s="219"/>
      <c r="AN304" s="219"/>
      <c r="AO304" s="219"/>
      <c r="AP304" s="219"/>
    </row>
    <row r="305" spans="1:42" ht="28.5" hidden="1" customHeight="1">
      <c r="A305" s="105">
        <v>21</v>
      </c>
      <c r="B305" s="422" t="s">
        <v>31</v>
      </c>
      <c r="C305" s="423"/>
      <c r="D305" s="140"/>
      <c r="E305" s="426" t="s">
        <v>70</v>
      </c>
      <c r="F305" s="107"/>
      <c r="G305" s="186"/>
      <c r="H305" s="277"/>
      <c r="I305" s="241"/>
      <c r="J305" s="366"/>
      <c r="K305" s="366"/>
      <c r="L305" s="367"/>
      <c r="M305" s="28"/>
      <c r="N305" s="71"/>
      <c r="O305" s="71"/>
      <c r="P305" s="247"/>
      <c r="Q305" s="161"/>
      <c r="R305" s="162"/>
      <c r="S305" s="305"/>
      <c r="T305" s="161"/>
      <c r="U305" s="161"/>
      <c r="V305" s="214">
        <f t="shared" si="21"/>
        <v>0</v>
      </c>
      <c r="W305" s="214">
        <f t="shared" si="22"/>
        <v>0</v>
      </c>
      <c r="X305" s="306">
        <f t="shared" si="23"/>
        <v>0</v>
      </c>
      <c r="Y305" s="300"/>
      <c r="Z305" s="214"/>
      <c r="AA305" s="214"/>
      <c r="AB305" s="204"/>
      <c r="AC305" s="204"/>
      <c r="AD305" s="204"/>
      <c r="AE305" s="204"/>
      <c r="AF305" s="204"/>
      <c r="AG305" s="204"/>
      <c r="AH305" s="10"/>
      <c r="AI305" s="10"/>
      <c r="AJ305" s="10"/>
      <c r="AK305" s="219"/>
      <c r="AL305" s="219"/>
      <c r="AM305" s="219"/>
      <c r="AN305" s="219"/>
      <c r="AO305" s="219"/>
      <c r="AP305" s="219"/>
    </row>
    <row r="306" spans="1:42" ht="15" hidden="1" customHeight="1">
      <c r="A306" s="108" t="s">
        <v>42</v>
      </c>
      <c r="B306" s="412" t="s">
        <v>43</v>
      </c>
      <c r="C306" s="413"/>
      <c r="D306" s="141"/>
      <c r="E306" s="426"/>
      <c r="F306" s="107"/>
      <c r="G306" s="186"/>
      <c r="H306" s="277"/>
      <c r="I306" s="241"/>
      <c r="J306" s="366"/>
      <c r="K306" s="366"/>
      <c r="L306" s="367"/>
      <c r="M306" s="28"/>
      <c r="N306" s="71"/>
      <c r="O306" s="71"/>
      <c r="P306" s="247"/>
      <c r="Q306" s="161"/>
      <c r="R306" s="162"/>
      <c r="S306" s="305"/>
      <c r="T306" s="161"/>
      <c r="U306" s="161"/>
      <c r="V306" s="214">
        <f t="shared" si="21"/>
        <v>0</v>
      </c>
      <c r="W306" s="214">
        <f t="shared" si="22"/>
        <v>0</v>
      </c>
      <c r="X306" s="306">
        <f t="shared" si="23"/>
        <v>0</v>
      </c>
      <c r="Y306" s="300"/>
      <c r="Z306" s="214"/>
      <c r="AA306" s="214"/>
      <c r="AB306" s="204"/>
      <c r="AC306" s="204"/>
      <c r="AD306" s="204"/>
      <c r="AE306" s="204"/>
      <c r="AF306" s="204"/>
      <c r="AG306" s="204"/>
      <c r="AH306" s="10"/>
      <c r="AI306" s="10"/>
      <c r="AJ306" s="10"/>
      <c r="AK306" s="219"/>
      <c r="AL306" s="219"/>
      <c r="AM306" s="219"/>
      <c r="AN306" s="219"/>
      <c r="AO306" s="219"/>
      <c r="AP306" s="219"/>
    </row>
    <row r="307" spans="1:42" ht="15" hidden="1" customHeight="1">
      <c r="A307" s="108" t="s">
        <v>45</v>
      </c>
      <c r="B307" s="412" t="s">
        <v>44</v>
      </c>
      <c r="C307" s="413"/>
      <c r="D307" s="141"/>
      <c r="E307" s="426"/>
      <c r="F307" s="107"/>
      <c r="G307" s="186"/>
      <c r="H307" s="277"/>
      <c r="I307" s="241"/>
      <c r="J307" s="366"/>
      <c r="K307" s="366"/>
      <c r="L307" s="367"/>
      <c r="M307" s="28"/>
      <c r="N307" s="71"/>
      <c r="O307" s="71"/>
      <c r="P307" s="247"/>
      <c r="Q307" s="161"/>
      <c r="R307" s="162"/>
      <c r="S307" s="305"/>
      <c r="T307" s="161"/>
      <c r="U307" s="161"/>
      <c r="V307" s="214">
        <f t="shared" si="21"/>
        <v>0</v>
      </c>
      <c r="W307" s="214">
        <f t="shared" si="22"/>
        <v>0</v>
      </c>
      <c r="X307" s="306">
        <f t="shared" si="23"/>
        <v>0</v>
      </c>
      <c r="Y307" s="300"/>
      <c r="Z307" s="214"/>
      <c r="AA307" s="214"/>
      <c r="AB307" s="204"/>
      <c r="AC307" s="204"/>
      <c r="AD307" s="204"/>
      <c r="AE307" s="204"/>
      <c r="AF307" s="204"/>
      <c r="AG307" s="204"/>
      <c r="AH307" s="10"/>
      <c r="AI307" s="10"/>
      <c r="AJ307" s="10"/>
      <c r="AK307" s="219"/>
      <c r="AL307" s="219"/>
      <c r="AM307" s="219"/>
      <c r="AN307" s="219"/>
      <c r="AO307" s="219"/>
      <c r="AP307" s="219"/>
    </row>
    <row r="308" spans="1:42" ht="15" hidden="1" customHeight="1">
      <c r="A308" s="108" t="s">
        <v>46</v>
      </c>
      <c r="B308" s="412" t="s">
        <v>47</v>
      </c>
      <c r="C308" s="413"/>
      <c r="D308" s="141"/>
      <c r="E308" s="426"/>
      <c r="F308" s="107"/>
      <c r="G308" s="186"/>
      <c r="H308" s="277"/>
      <c r="I308" s="241"/>
      <c r="J308" s="366"/>
      <c r="K308" s="366"/>
      <c r="L308" s="367"/>
      <c r="M308" s="28"/>
      <c r="N308" s="71"/>
      <c r="O308" s="71"/>
      <c r="P308" s="247"/>
      <c r="Q308" s="161"/>
      <c r="R308" s="162"/>
      <c r="S308" s="305"/>
      <c r="T308" s="161"/>
      <c r="U308" s="161"/>
      <c r="V308" s="214">
        <f t="shared" si="21"/>
        <v>0</v>
      </c>
      <c r="W308" s="214">
        <f t="shared" si="22"/>
        <v>0</v>
      </c>
      <c r="X308" s="306">
        <f t="shared" si="23"/>
        <v>0</v>
      </c>
      <c r="Y308" s="300"/>
      <c r="Z308" s="214"/>
      <c r="AA308" s="214"/>
      <c r="AB308" s="204"/>
      <c r="AC308" s="204"/>
      <c r="AD308" s="204"/>
      <c r="AE308" s="204"/>
      <c r="AF308" s="204"/>
      <c r="AG308" s="204"/>
      <c r="AH308" s="10"/>
      <c r="AI308" s="10"/>
      <c r="AJ308" s="10"/>
      <c r="AK308" s="219"/>
      <c r="AL308" s="219"/>
      <c r="AM308" s="219"/>
      <c r="AN308" s="219"/>
      <c r="AO308" s="219"/>
      <c r="AP308" s="219"/>
    </row>
    <row r="309" spans="1:42" hidden="1">
      <c r="A309" s="106">
        <v>16</v>
      </c>
      <c r="B309" s="412" t="s">
        <v>39</v>
      </c>
      <c r="C309" s="413"/>
      <c r="D309" s="141"/>
      <c r="E309" s="427"/>
      <c r="F309" s="109"/>
      <c r="G309" s="187"/>
      <c r="H309" s="278"/>
      <c r="I309" s="242"/>
      <c r="J309" s="71"/>
      <c r="K309" s="71"/>
      <c r="L309" s="6"/>
      <c r="M309" s="28"/>
      <c r="N309" s="71"/>
      <c r="O309" s="71"/>
      <c r="P309" s="247"/>
      <c r="Q309" s="161"/>
      <c r="R309" s="162"/>
      <c r="S309" s="305"/>
      <c r="T309" s="161"/>
      <c r="U309" s="161"/>
      <c r="V309" s="214">
        <f t="shared" si="21"/>
        <v>0</v>
      </c>
      <c r="W309" s="214">
        <f t="shared" si="22"/>
        <v>0</v>
      </c>
      <c r="X309" s="306">
        <f t="shared" si="23"/>
        <v>0</v>
      </c>
      <c r="Y309" s="300"/>
      <c r="Z309" s="214"/>
      <c r="AA309" s="214"/>
      <c r="AB309" s="204"/>
      <c r="AC309" s="204"/>
      <c r="AD309" s="204"/>
      <c r="AE309" s="204"/>
      <c r="AF309" s="204"/>
      <c r="AG309" s="204"/>
      <c r="AH309" s="10"/>
      <c r="AI309" s="10"/>
      <c r="AJ309" s="10"/>
      <c r="AK309" s="219"/>
      <c r="AL309" s="219"/>
      <c r="AM309" s="219"/>
      <c r="AN309" s="219"/>
      <c r="AO309" s="219"/>
      <c r="AP309" s="219"/>
    </row>
    <row r="310" spans="1:42" hidden="1">
      <c r="A310" s="106">
        <v>17</v>
      </c>
      <c r="B310" s="412" t="s">
        <v>40</v>
      </c>
      <c r="C310" s="413"/>
      <c r="D310" s="141"/>
      <c r="E310" s="427"/>
      <c r="F310" s="109"/>
      <c r="G310" s="187"/>
      <c r="H310" s="278"/>
      <c r="I310" s="242"/>
      <c r="J310" s="71"/>
      <c r="K310" s="71"/>
      <c r="L310" s="6"/>
      <c r="M310" s="28"/>
      <c r="N310" s="71"/>
      <c r="O310" s="71"/>
      <c r="P310" s="247"/>
      <c r="Q310" s="161"/>
      <c r="R310" s="162"/>
      <c r="S310" s="305"/>
      <c r="T310" s="161"/>
      <c r="U310" s="161"/>
      <c r="V310" s="214">
        <f t="shared" si="21"/>
        <v>0</v>
      </c>
      <c r="W310" s="214">
        <f t="shared" si="22"/>
        <v>0</v>
      </c>
      <c r="X310" s="306">
        <f t="shared" si="23"/>
        <v>0</v>
      </c>
      <c r="Y310" s="300"/>
      <c r="Z310" s="214"/>
      <c r="AA310" s="214"/>
      <c r="AB310" s="204"/>
      <c r="AC310" s="204"/>
      <c r="AD310" s="204"/>
      <c r="AE310" s="204"/>
      <c r="AF310" s="204"/>
      <c r="AG310" s="204"/>
      <c r="AH310" s="10"/>
      <c r="AI310" s="10"/>
      <c r="AJ310" s="10"/>
      <c r="AK310" s="219"/>
      <c r="AL310" s="219"/>
      <c r="AM310" s="219"/>
      <c r="AN310" s="219"/>
      <c r="AO310" s="219"/>
      <c r="AP310" s="219"/>
    </row>
    <row r="311" spans="1:42" hidden="1">
      <c r="A311" s="106">
        <v>18</v>
      </c>
      <c r="B311" s="412" t="s">
        <v>41</v>
      </c>
      <c r="C311" s="413"/>
      <c r="D311" s="141"/>
      <c r="E311" s="427"/>
      <c r="F311" s="109"/>
      <c r="G311" s="187"/>
      <c r="H311" s="278"/>
      <c r="I311" s="242"/>
      <c r="J311" s="71"/>
      <c r="K311" s="71"/>
      <c r="L311" s="6"/>
      <c r="M311" s="28"/>
      <c r="N311" s="71"/>
      <c r="O311" s="71"/>
      <c r="P311" s="247"/>
      <c r="Q311" s="161"/>
      <c r="R311" s="162"/>
      <c r="S311" s="305"/>
      <c r="T311" s="161"/>
      <c r="U311" s="161"/>
      <c r="V311" s="214">
        <f t="shared" si="21"/>
        <v>0</v>
      </c>
      <c r="W311" s="214">
        <f t="shared" si="22"/>
        <v>0</v>
      </c>
      <c r="X311" s="306">
        <f t="shared" si="23"/>
        <v>0</v>
      </c>
      <c r="Y311" s="300"/>
      <c r="Z311" s="214"/>
      <c r="AA311" s="214"/>
      <c r="AB311" s="204"/>
      <c r="AC311" s="204"/>
      <c r="AD311" s="204"/>
      <c r="AE311" s="204"/>
      <c r="AF311" s="204"/>
      <c r="AG311" s="204"/>
      <c r="AH311" s="10"/>
      <c r="AI311" s="10"/>
      <c r="AJ311" s="10"/>
      <c r="AK311" s="219"/>
      <c r="AL311" s="219"/>
      <c r="AM311" s="219"/>
      <c r="AN311" s="219"/>
      <c r="AO311" s="219"/>
      <c r="AP311" s="219"/>
    </row>
    <row r="312" spans="1:42" ht="18.5">
      <c r="A312" s="377" t="s">
        <v>67</v>
      </c>
      <c r="B312" s="378"/>
      <c r="C312" s="378"/>
      <c r="D312" s="378"/>
      <c r="E312" s="378"/>
      <c r="F312" s="378"/>
      <c r="G312" s="378"/>
      <c r="H312" s="279"/>
      <c r="I312" s="207"/>
      <c r="J312" s="118">
        <f t="shared" ref="J312:AJ312" si="24">SUM(J185:J304)</f>
        <v>16467</v>
      </c>
      <c r="K312" s="118">
        <f t="shared" si="24"/>
        <v>1500</v>
      </c>
      <c r="L312" s="120">
        <f t="shared" si="24"/>
        <v>8196</v>
      </c>
      <c r="M312" s="119"/>
      <c r="N312" s="118"/>
      <c r="O312" s="118"/>
      <c r="P312" s="118">
        <f t="shared" si="24"/>
        <v>465.79999999999995</v>
      </c>
      <c r="Q312" s="118">
        <f t="shared" si="24"/>
        <v>0</v>
      </c>
      <c r="R312" s="120">
        <f t="shared" si="24"/>
        <v>0</v>
      </c>
      <c r="S312" s="119"/>
      <c r="T312" s="118"/>
      <c r="U312" s="118"/>
      <c r="V312" s="118">
        <f t="shared" si="24"/>
        <v>17501.2</v>
      </c>
      <c r="W312" s="118">
        <f t="shared" si="24"/>
        <v>8196</v>
      </c>
      <c r="X312" s="120">
        <f t="shared" si="24"/>
        <v>8196</v>
      </c>
      <c r="Y312" s="121"/>
      <c r="Z312" s="118"/>
      <c r="AA312" s="118"/>
      <c r="AB312" s="118">
        <f t="shared" si="24"/>
        <v>0</v>
      </c>
      <c r="AC312" s="118">
        <f t="shared" si="24"/>
        <v>0</v>
      </c>
      <c r="AD312" s="118">
        <f t="shared" si="24"/>
        <v>0</v>
      </c>
      <c r="AE312" s="118"/>
      <c r="AF312" s="118"/>
      <c r="AG312" s="118"/>
      <c r="AH312" s="118">
        <f t="shared" si="24"/>
        <v>0</v>
      </c>
      <c r="AI312" s="118">
        <f t="shared" si="24"/>
        <v>0</v>
      </c>
      <c r="AJ312" s="118">
        <f t="shared" si="24"/>
        <v>0</v>
      </c>
      <c r="AK312" s="219"/>
      <c r="AL312" s="219"/>
      <c r="AM312" s="219"/>
      <c r="AN312" s="219"/>
      <c r="AO312" s="219"/>
      <c r="AP312" s="219"/>
    </row>
    <row r="313" spans="1:42" ht="29.25" customHeight="1">
      <c r="A313" s="379" t="s">
        <v>2129</v>
      </c>
      <c r="B313" s="380"/>
      <c r="C313" s="380"/>
      <c r="D313" s="380"/>
      <c r="E313" s="380"/>
      <c r="F313" s="380"/>
      <c r="G313" s="380"/>
      <c r="H313" s="280"/>
      <c r="I313" s="208"/>
      <c r="J313" s="168">
        <f t="shared" ref="J313:AJ313" si="25">SUM(J169,J312)</f>
        <v>159351</v>
      </c>
      <c r="K313" s="168">
        <f t="shared" si="25"/>
        <v>15995</v>
      </c>
      <c r="L313" s="169">
        <f t="shared" si="25"/>
        <v>27914</v>
      </c>
      <c r="M313" s="167"/>
      <c r="N313" s="168"/>
      <c r="O313" s="168"/>
      <c r="P313" s="168">
        <f t="shared" si="25"/>
        <v>38150.800000000003</v>
      </c>
      <c r="Q313" s="168">
        <f t="shared" si="25"/>
        <v>767</v>
      </c>
      <c r="R313" s="169">
        <f t="shared" si="25"/>
        <v>0</v>
      </c>
      <c r="S313" s="167"/>
      <c r="T313" s="168"/>
      <c r="U313" s="168"/>
      <c r="V313" s="168">
        <f t="shared" si="25"/>
        <v>137195.20000000001</v>
      </c>
      <c r="W313" s="168">
        <f t="shared" si="25"/>
        <v>27147</v>
      </c>
      <c r="X313" s="169">
        <f t="shared" si="25"/>
        <v>27914</v>
      </c>
      <c r="Y313" s="170"/>
      <c r="Z313" s="168"/>
      <c r="AA313" s="168"/>
      <c r="AB313" s="168">
        <f t="shared" si="25"/>
        <v>0</v>
      </c>
      <c r="AC313" s="168">
        <f t="shared" si="25"/>
        <v>0</v>
      </c>
      <c r="AD313" s="168">
        <f t="shared" si="25"/>
        <v>0</v>
      </c>
      <c r="AE313" s="168"/>
      <c r="AF313" s="168"/>
      <c r="AG313" s="168"/>
      <c r="AH313" s="168">
        <f t="shared" si="25"/>
        <v>0</v>
      </c>
      <c r="AI313" s="168">
        <f t="shared" si="25"/>
        <v>0</v>
      </c>
      <c r="AJ313" s="168">
        <f t="shared" si="25"/>
        <v>0</v>
      </c>
      <c r="AK313" s="219"/>
      <c r="AL313" s="219"/>
      <c r="AM313" s="219"/>
      <c r="AN313" s="219"/>
      <c r="AO313" s="219"/>
      <c r="AP313" s="219"/>
    </row>
    <row r="314" spans="1:42" s="3" customFormat="1" ht="29.25" customHeight="1">
      <c r="A314" s="435" t="s">
        <v>2109</v>
      </c>
      <c r="B314" s="436"/>
      <c r="C314" s="436"/>
      <c r="D314" s="436"/>
      <c r="E314" s="436"/>
      <c r="F314" s="436"/>
      <c r="G314" s="436"/>
      <c r="H314" s="281"/>
      <c r="I314" s="209"/>
      <c r="J314" s="12">
        <f>(J313)*'Composite Rate'!I21/10000000</f>
        <v>0</v>
      </c>
      <c r="K314" s="12">
        <f>+K313*'Composite Rate'!I46/10000000</f>
        <v>0</v>
      </c>
      <c r="L314" s="282">
        <f>+L313*('Composite Rate'!D55+'Composite Rate'!D57)/10000000</f>
        <v>0</v>
      </c>
      <c r="M314" s="172"/>
      <c r="N314" s="12"/>
      <c r="O314" s="12"/>
      <c r="P314" s="12">
        <f>+P313*'Composite Rate'!$I$48/10000000</f>
        <v>0</v>
      </c>
      <c r="Q314" s="12">
        <f>Q313*'Composite Rate'!$D$55/10000000</f>
        <v>0</v>
      </c>
      <c r="R314" s="282">
        <f>R313*'Composite Rate'!$D$55/10000000</f>
        <v>0</v>
      </c>
      <c r="S314" s="172"/>
      <c r="T314" s="12"/>
      <c r="U314" s="12"/>
      <c r="V314" s="13">
        <f>+V313*'Composite Rate'!$I$48/10000000</f>
        <v>0</v>
      </c>
      <c r="W314" s="13">
        <f>W313*'Composite Rate'!$D$55/10000000</f>
        <v>0</v>
      </c>
      <c r="X314" s="282">
        <f>+X313*'Composite Rate'!$D$57/10000000</f>
        <v>0</v>
      </c>
      <c r="Y314" s="213"/>
      <c r="Z314" s="12"/>
      <c r="AA314" s="12"/>
      <c r="AB314" s="13">
        <f>+AB313*'Composite Rate'!$I$48/10000000</f>
        <v>0</v>
      </c>
      <c r="AC314" s="13">
        <f>AC313*'Composite Rate'!$D$55/10000000</f>
        <v>0</v>
      </c>
      <c r="AD314" s="13">
        <f>+AD313*'Composite Rate'!$D$57/10000000</f>
        <v>0</v>
      </c>
      <c r="AE314" s="13"/>
      <c r="AF314" s="13"/>
      <c r="AG314" s="13"/>
      <c r="AH314" s="13">
        <f>+AH313*'Composite Rate'!$I$48/10000000</f>
        <v>0</v>
      </c>
      <c r="AI314" s="13">
        <f>AI313*'Composite Rate'!$D$55/10000000</f>
        <v>0</v>
      </c>
      <c r="AJ314" s="13">
        <f>+AJ313*'Composite Rate'!$D$57/10000000</f>
        <v>0</v>
      </c>
      <c r="AK314" s="220"/>
      <c r="AL314" s="220"/>
      <c r="AM314" s="220"/>
      <c r="AN314" s="220"/>
      <c r="AO314" s="220"/>
      <c r="AP314" s="220"/>
    </row>
    <row r="315" spans="1:42" s="3" customFormat="1" ht="29.25" customHeight="1">
      <c r="A315" s="226"/>
      <c r="B315" s="205"/>
      <c r="C315" s="205"/>
      <c r="D315" s="205"/>
      <c r="E315" s="205"/>
      <c r="F315" s="205"/>
      <c r="G315" s="205"/>
      <c r="H315" s="281"/>
      <c r="I315" s="209"/>
      <c r="J315" s="12"/>
      <c r="K315" s="12"/>
      <c r="L315" s="282"/>
      <c r="M315" s="172"/>
      <c r="N315" s="12"/>
      <c r="O315" s="12"/>
      <c r="P315" s="12"/>
      <c r="Q315" s="12"/>
      <c r="R315" s="282"/>
      <c r="S315" s="172"/>
      <c r="T315" s="12"/>
      <c r="U315" s="12"/>
      <c r="V315" s="13"/>
      <c r="W315" s="13"/>
      <c r="X315" s="282"/>
      <c r="Y315" s="437" t="s">
        <v>27</v>
      </c>
      <c r="Z315" s="438"/>
      <c r="AA315" s="438"/>
      <c r="AB315" s="438"/>
      <c r="AC315" s="438"/>
      <c r="AD315" s="438"/>
      <c r="AE315" s="439" t="s">
        <v>28</v>
      </c>
      <c r="AF315" s="439"/>
      <c r="AG315" s="439"/>
      <c r="AH315" s="439"/>
      <c r="AI315" s="439"/>
      <c r="AJ315" s="439"/>
      <c r="AK315" s="440" t="s">
        <v>29</v>
      </c>
      <c r="AL315" s="440"/>
      <c r="AM315" s="440"/>
      <c r="AN315" s="440"/>
      <c r="AO315" s="440"/>
      <c r="AP315" s="440"/>
    </row>
    <row r="316" spans="1:42" ht="15.5">
      <c r="A316" s="358">
        <v>23</v>
      </c>
      <c r="B316" s="391" t="s">
        <v>258</v>
      </c>
      <c r="C316" s="392"/>
      <c r="D316" s="131"/>
      <c r="E316" s="104"/>
      <c r="F316" s="104"/>
      <c r="G316" s="185"/>
      <c r="H316" s="276"/>
      <c r="I316" s="104"/>
      <c r="J316" s="368" t="s">
        <v>2120</v>
      </c>
      <c r="K316" s="368"/>
      <c r="L316" s="369"/>
      <c r="M316" s="294"/>
      <c r="N316" s="257"/>
      <c r="O316" s="257"/>
      <c r="P316" s="342" t="s">
        <v>2119</v>
      </c>
      <c r="Q316" s="342"/>
      <c r="R316" s="343"/>
      <c r="S316" s="308"/>
      <c r="T316" s="258"/>
      <c r="U316" s="258"/>
      <c r="V316" s="339" t="s">
        <v>2115</v>
      </c>
      <c r="W316" s="340"/>
      <c r="X316" s="341"/>
      <c r="Y316" s="171"/>
      <c r="Z316" s="8"/>
      <c r="AA316" s="8"/>
      <c r="AB316" s="227"/>
      <c r="AC316" s="227"/>
      <c r="AD316" s="228"/>
      <c r="AE316" s="229"/>
      <c r="AF316" s="229"/>
      <c r="AG316" s="229"/>
      <c r="AH316" s="230"/>
      <c r="AI316" s="230"/>
      <c r="AJ316" s="230"/>
      <c r="AK316" s="219"/>
      <c r="AL316" s="219"/>
      <c r="AM316" s="219"/>
      <c r="AN316" s="219"/>
      <c r="AO316" s="219"/>
      <c r="AP316" s="219"/>
    </row>
    <row r="317" spans="1:42" ht="15" customHeight="1">
      <c r="A317" s="359"/>
      <c r="B317" s="361" t="s">
        <v>257</v>
      </c>
      <c r="C317" s="362"/>
      <c r="D317" s="151"/>
      <c r="E317" s="87"/>
      <c r="F317" s="87"/>
      <c r="G317" s="175"/>
      <c r="H317" s="267"/>
      <c r="I317" s="87"/>
      <c r="J317" s="366"/>
      <c r="K317" s="366"/>
      <c r="L317" s="367"/>
      <c r="M317" s="28"/>
      <c r="N317" s="71"/>
      <c r="O317" s="71"/>
      <c r="P317" s="352"/>
      <c r="Q317" s="352"/>
      <c r="R317" s="353"/>
      <c r="S317" s="160"/>
      <c r="T317" s="247"/>
      <c r="U317" s="247"/>
      <c r="V317" s="340">
        <f t="shared" ref="V317:V329" si="26">J317+K317-P317</f>
        <v>0</v>
      </c>
      <c r="W317" s="340"/>
      <c r="X317" s="341"/>
      <c r="Y317" s="171"/>
      <c r="Z317" s="8"/>
      <c r="AA317" s="8"/>
      <c r="AB317" s="227"/>
      <c r="AC317" s="227"/>
      <c r="AD317" s="228"/>
      <c r="AE317" s="229"/>
      <c r="AF317" s="229"/>
      <c r="AG317" s="229"/>
      <c r="AH317" s="231"/>
      <c r="AI317" s="231"/>
      <c r="AJ317" s="231"/>
      <c r="AK317" s="219"/>
      <c r="AL317" s="219"/>
      <c r="AM317" s="219"/>
      <c r="AN317" s="219"/>
      <c r="AO317" s="219"/>
      <c r="AP317" s="219"/>
    </row>
    <row r="318" spans="1:42">
      <c r="A318" s="359"/>
      <c r="B318" s="363"/>
      <c r="C318" s="364"/>
      <c r="D318" s="152"/>
      <c r="E318" s="87"/>
      <c r="F318" s="87"/>
      <c r="G318" s="175"/>
      <c r="H318" s="267"/>
      <c r="I318" s="87"/>
      <c r="J318" s="366"/>
      <c r="K318" s="366"/>
      <c r="L318" s="367"/>
      <c r="M318" s="28"/>
      <c r="N318" s="71"/>
      <c r="O318" s="71"/>
      <c r="P318" s="352"/>
      <c r="Q318" s="352"/>
      <c r="R318" s="353"/>
      <c r="S318" s="160"/>
      <c r="T318" s="247"/>
      <c r="U318" s="247"/>
      <c r="V318" s="340">
        <f t="shared" si="26"/>
        <v>0</v>
      </c>
      <c r="W318" s="340">
        <f t="shared" ref="W318:W329" si="27">L318-Q318</f>
        <v>0</v>
      </c>
      <c r="X318" s="341">
        <f t="shared" ref="X318:X329" si="28">L318-R318</f>
        <v>0</v>
      </c>
      <c r="Y318" s="171"/>
      <c r="Z318" s="8"/>
      <c r="AA318" s="8"/>
      <c r="AB318" s="196"/>
      <c r="AC318" s="196"/>
      <c r="AD318" s="196"/>
      <c r="AE318" s="231"/>
      <c r="AF318" s="231"/>
      <c r="AG318" s="231"/>
      <c r="AH318" s="231"/>
      <c r="AI318" s="231"/>
      <c r="AJ318" s="231"/>
      <c r="AK318" s="219"/>
      <c r="AL318" s="219"/>
      <c r="AM318" s="219"/>
      <c r="AN318" s="219"/>
      <c r="AO318" s="219"/>
      <c r="AP318" s="219"/>
    </row>
    <row r="319" spans="1:42" ht="15.5">
      <c r="A319" s="359"/>
      <c r="B319" s="83" t="s">
        <v>96</v>
      </c>
      <c r="C319" s="84">
        <v>293.47000000000003</v>
      </c>
      <c r="D319" s="124"/>
      <c r="E319" s="87"/>
      <c r="F319" s="87"/>
      <c r="G319" s="175"/>
      <c r="H319" s="267"/>
      <c r="I319" s="87"/>
      <c r="J319" s="366"/>
      <c r="K319" s="366"/>
      <c r="L319" s="367"/>
      <c r="M319" s="28"/>
      <c r="N319" s="71"/>
      <c r="O319" s="71"/>
      <c r="P319" s="352"/>
      <c r="Q319" s="352"/>
      <c r="R319" s="353"/>
      <c r="S319" s="160"/>
      <c r="T319" s="247"/>
      <c r="U319" s="247"/>
      <c r="V319" s="340"/>
      <c r="W319" s="340">
        <f t="shared" si="27"/>
        <v>0</v>
      </c>
      <c r="X319" s="341">
        <f t="shared" si="28"/>
        <v>0</v>
      </c>
      <c r="Y319" s="171"/>
      <c r="Z319" s="8"/>
      <c r="AA319" s="8"/>
      <c r="AB319" s="196"/>
      <c r="AC319" s="196"/>
      <c r="AD319" s="197"/>
      <c r="AE319" s="232"/>
      <c r="AF319" s="232"/>
      <c r="AG319" s="232"/>
      <c r="AH319" s="231"/>
      <c r="AI319" s="231"/>
      <c r="AJ319" s="231"/>
      <c r="AK319" s="219"/>
      <c r="AL319" s="219"/>
      <c r="AM319" s="219"/>
      <c r="AN319" s="219"/>
      <c r="AO319" s="219"/>
      <c r="AP319" s="219"/>
    </row>
    <row r="320" spans="1:42" ht="15.5">
      <c r="A320" s="359"/>
      <c r="B320" s="83" t="s">
        <v>97</v>
      </c>
      <c r="C320" s="86"/>
      <c r="D320" s="125"/>
      <c r="E320" s="87"/>
      <c r="F320" s="87"/>
      <c r="G320" s="175"/>
      <c r="H320" s="267"/>
      <c r="I320" s="87"/>
      <c r="J320" s="366"/>
      <c r="K320" s="366"/>
      <c r="L320" s="367"/>
      <c r="M320" s="28"/>
      <c r="N320" s="71"/>
      <c r="O320" s="71"/>
      <c r="P320" s="352"/>
      <c r="Q320" s="352"/>
      <c r="R320" s="353"/>
      <c r="S320" s="160"/>
      <c r="T320" s="247"/>
      <c r="U320" s="247"/>
      <c r="V320" s="340"/>
      <c r="W320" s="340">
        <f t="shared" si="27"/>
        <v>0</v>
      </c>
      <c r="X320" s="341">
        <f t="shared" si="28"/>
        <v>0</v>
      </c>
      <c r="Y320" s="171"/>
      <c r="Z320" s="8"/>
      <c r="AA320" s="8"/>
      <c r="AB320" s="196"/>
      <c r="AC320" s="196"/>
      <c r="AD320" s="197"/>
      <c r="AE320" s="232"/>
      <c r="AF320" s="232"/>
      <c r="AG320" s="232"/>
      <c r="AH320" s="231"/>
      <c r="AI320" s="231"/>
      <c r="AJ320" s="231"/>
      <c r="AK320" s="219"/>
      <c r="AL320" s="219"/>
      <c r="AM320" s="219"/>
      <c r="AN320" s="219"/>
      <c r="AO320" s="219"/>
      <c r="AP320" s="219"/>
    </row>
    <row r="321" spans="1:42" ht="15.5">
      <c r="A321" s="359"/>
      <c r="B321" s="83" t="s">
        <v>186</v>
      </c>
      <c r="C321" s="86"/>
      <c r="D321" s="125"/>
      <c r="E321" s="87" t="s">
        <v>2105</v>
      </c>
      <c r="F321" s="87"/>
      <c r="G321" s="175"/>
      <c r="H321" s="267"/>
      <c r="I321" s="87"/>
      <c r="J321" s="366" t="s">
        <v>2100</v>
      </c>
      <c r="K321" s="366"/>
      <c r="L321" s="367"/>
      <c r="M321" s="28"/>
      <c r="N321" s="71"/>
      <c r="O321" s="71"/>
      <c r="P321" s="352" t="s">
        <v>2101</v>
      </c>
      <c r="Q321" s="352"/>
      <c r="R321" s="353"/>
      <c r="S321" s="160"/>
      <c r="T321" s="247"/>
      <c r="U321" s="247"/>
      <c r="V321" s="340"/>
      <c r="W321" s="340">
        <f t="shared" si="27"/>
        <v>0</v>
      </c>
      <c r="X321" s="341">
        <f t="shared" si="28"/>
        <v>0</v>
      </c>
      <c r="Y321" s="171"/>
      <c r="Z321" s="8"/>
      <c r="AA321" s="8"/>
      <c r="AB321" s="196"/>
      <c r="AC321" s="196"/>
      <c r="AD321" s="197"/>
      <c r="AE321" s="232"/>
      <c r="AF321" s="232"/>
      <c r="AG321" s="232"/>
      <c r="AH321" s="231"/>
      <c r="AI321" s="231"/>
      <c r="AJ321" s="231"/>
      <c r="AK321" s="219"/>
      <c r="AL321" s="219"/>
      <c r="AM321" s="219"/>
      <c r="AN321" s="219"/>
      <c r="AO321" s="219"/>
      <c r="AP321" s="219"/>
    </row>
    <row r="322" spans="1:42" ht="15.5">
      <c r="A322" s="359"/>
      <c r="B322" s="83" t="s">
        <v>187</v>
      </c>
      <c r="C322" s="86"/>
      <c r="D322" s="125"/>
      <c r="E322" s="87" t="s">
        <v>2106</v>
      </c>
      <c r="F322" s="87"/>
      <c r="G322" s="175"/>
      <c r="H322" s="267"/>
      <c r="I322" s="87"/>
      <c r="J322" s="366"/>
      <c r="K322" s="366"/>
      <c r="L322" s="367"/>
      <c r="M322" s="28"/>
      <c r="N322" s="71"/>
      <c r="O322" s="71"/>
      <c r="P322" s="352"/>
      <c r="Q322" s="352"/>
      <c r="R322" s="353"/>
      <c r="S322" s="160"/>
      <c r="T322" s="247"/>
      <c r="U322" s="247"/>
      <c r="V322" s="340">
        <f t="shared" si="26"/>
        <v>0</v>
      </c>
      <c r="W322" s="340">
        <f t="shared" si="27"/>
        <v>0</v>
      </c>
      <c r="X322" s="341">
        <f t="shared" si="28"/>
        <v>0</v>
      </c>
      <c r="Y322" s="171"/>
      <c r="Z322" s="8"/>
      <c r="AA322" s="8"/>
      <c r="AB322" s="196"/>
      <c r="AC322" s="196"/>
      <c r="AD322" s="197"/>
      <c r="AE322" s="232"/>
      <c r="AF322" s="232"/>
      <c r="AG322" s="232"/>
      <c r="AH322" s="231"/>
      <c r="AI322" s="231"/>
      <c r="AJ322" s="231"/>
      <c r="AK322" s="219"/>
      <c r="AL322" s="219"/>
      <c r="AM322" s="219"/>
      <c r="AN322" s="219"/>
      <c r="AO322" s="219"/>
      <c r="AP322" s="219"/>
    </row>
    <row r="323" spans="1:42" ht="15.5">
      <c r="A323" s="359"/>
      <c r="B323" s="83" t="s">
        <v>98</v>
      </c>
      <c r="C323" s="88">
        <v>43594</v>
      </c>
      <c r="D323" s="126"/>
      <c r="E323" s="87" t="s">
        <v>2107</v>
      </c>
      <c r="F323" s="87"/>
      <c r="G323" s="175"/>
      <c r="H323" s="267"/>
      <c r="I323" s="87"/>
      <c r="J323" s="366"/>
      <c r="K323" s="366"/>
      <c r="L323" s="367"/>
      <c r="M323" s="28"/>
      <c r="N323" s="71"/>
      <c r="O323" s="71"/>
      <c r="P323" s="352"/>
      <c r="Q323" s="352"/>
      <c r="R323" s="353"/>
      <c r="S323" s="160"/>
      <c r="T323" s="247"/>
      <c r="U323" s="247"/>
      <c r="V323" s="340">
        <f t="shared" si="26"/>
        <v>0</v>
      </c>
      <c r="W323" s="340">
        <f t="shared" si="27"/>
        <v>0</v>
      </c>
      <c r="X323" s="341">
        <f t="shared" si="28"/>
        <v>0</v>
      </c>
      <c r="Y323" s="171"/>
      <c r="Z323" s="8"/>
      <c r="AA323" s="8"/>
      <c r="AB323" s="196"/>
      <c r="AC323" s="196"/>
      <c r="AD323" s="197"/>
      <c r="AE323" s="232"/>
      <c r="AF323" s="232"/>
      <c r="AG323" s="232"/>
      <c r="AH323" s="231"/>
      <c r="AI323" s="231"/>
      <c r="AJ323" s="231"/>
      <c r="AK323" s="219"/>
      <c r="AL323" s="219"/>
      <c r="AM323" s="219"/>
      <c r="AN323" s="219"/>
      <c r="AO323" s="219"/>
      <c r="AP323" s="219"/>
    </row>
    <row r="324" spans="1:42" ht="15.5">
      <c r="A324" s="359"/>
      <c r="B324" s="83" t="s">
        <v>99</v>
      </c>
      <c r="C324" s="84">
        <v>24</v>
      </c>
      <c r="D324" s="124"/>
      <c r="E324" s="87" t="s">
        <v>2108</v>
      </c>
      <c r="F324" s="87"/>
      <c r="G324" s="175"/>
      <c r="H324" s="267"/>
      <c r="I324" s="87"/>
      <c r="J324" s="366"/>
      <c r="K324" s="366"/>
      <c r="L324" s="367"/>
      <c r="M324" s="28"/>
      <c r="N324" s="71"/>
      <c r="O324" s="71"/>
      <c r="P324" s="352"/>
      <c r="Q324" s="352"/>
      <c r="R324" s="353"/>
      <c r="S324" s="160"/>
      <c r="T324" s="247"/>
      <c r="U324" s="247"/>
      <c r="V324" s="340">
        <f t="shared" si="26"/>
        <v>0</v>
      </c>
      <c r="W324" s="340">
        <f t="shared" si="27"/>
        <v>0</v>
      </c>
      <c r="X324" s="341">
        <f t="shared" si="28"/>
        <v>0</v>
      </c>
      <c r="Y324" s="171"/>
      <c r="Z324" s="8"/>
      <c r="AA324" s="8"/>
      <c r="AB324" s="196"/>
      <c r="AC324" s="196"/>
      <c r="AD324" s="197"/>
      <c r="AE324" s="232"/>
      <c r="AF324" s="232"/>
      <c r="AG324" s="232"/>
      <c r="AH324" s="231"/>
      <c r="AI324" s="231"/>
      <c r="AJ324" s="231"/>
      <c r="AK324" s="219"/>
      <c r="AL324" s="219"/>
      <c r="AM324" s="219"/>
      <c r="AN324" s="219"/>
      <c r="AO324" s="219"/>
      <c r="AP324" s="219"/>
    </row>
    <row r="325" spans="1:42" ht="15.5">
      <c r="A325" s="359"/>
      <c r="B325" s="89" t="s">
        <v>100</v>
      </c>
      <c r="C325" s="88">
        <v>43819</v>
      </c>
      <c r="D325" s="126"/>
      <c r="E325" s="87"/>
      <c r="F325" s="87"/>
      <c r="G325" s="175"/>
      <c r="H325" s="267"/>
      <c r="I325" s="87"/>
      <c r="J325" s="366"/>
      <c r="K325" s="366"/>
      <c r="L325" s="367"/>
      <c r="M325" s="28"/>
      <c r="N325" s="71"/>
      <c r="O325" s="71"/>
      <c r="P325" s="352"/>
      <c r="Q325" s="352"/>
      <c r="R325" s="353"/>
      <c r="S325" s="160"/>
      <c r="T325" s="247"/>
      <c r="U325" s="247"/>
      <c r="V325" s="340">
        <f t="shared" si="26"/>
        <v>0</v>
      </c>
      <c r="W325" s="340">
        <f t="shared" si="27"/>
        <v>0</v>
      </c>
      <c r="X325" s="341">
        <f t="shared" si="28"/>
        <v>0</v>
      </c>
      <c r="Y325" s="171"/>
      <c r="Z325" s="8"/>
      <c r="AA325" s="8"/>
      <c r="AB325" s="196"/>
      <c r="AC325" s="196"/>
      <c r="AD325" s="197"/>
      <c r="AE325" s="232"/>
      <c r="AF325" s="232"/>
      <c r="AG325" s="232"/>
      <c r="AH325" s="231"/>
      <c r="AI325" s="231"/>
      <c r="AJ325" s="231"/>
      <c r="AK325" s="219"/>
      <c r="AL325" s="219"/>
      <c r="AM325" s="219"/>
      <c r="AN325" s="219"/>
      <c r="AO325" s="219"/>
      <c r="AP325" s="219"/>
    </row>
    <row r="326" spans="1:42" ht="15.5">
      <c r="A326" s="359"/>
      <c r="B326" s="89" t="s">
        <v>101</v>
      </c>
      <c r="C326" s="88">
        <f>C325+C324*30</f>
        <v>44539</v>
      </c>
      <c r="D326" s="126"/>
      <c r="E326" s="87"/>
      <c r="F326" s="87"/>
      <c r="G326" s="175"/>
      <c r="H326" s="267"/>
      <c r="I326" s="87"/>
      <c r="J326" s="366"/>
      <c r="K326" s="366"/>
      <c r="L326" s="367"/>
      <c r="M326" s="28"/>
      <c r="N326" s="71"/>
      <c r="O326" s="71"/>
      <c r="P326" s="352"/>
      <c r="Q326" s="352"/>
      <c r="R326" s="353"/>
      <c r="S326" s="160"/>
      <c r="T326" s="247"/>
      <c r="U326" s="247"/>
      <c r="V326" s="340">
        <f t="shared" si="26"/>
        <v>0</v>
      </c>
      <c r="W326" s="340">
        <f t="shared" si="27"/>
        <v>0</v>
      </c>
      <c r="X326" s="341">
        <f t="shared" si="28"/>
        <v>0</v>
      </c>
      <c r="Y326" s="171"/>
      <c r="Z326" s="8"/>
      <c r="AA326" s="8"/>
      <c r="AB326" s="196"/>
      <c r="AC326" s="196"/>
      <c r="AD326" s="197"/>
      <c r="AE326" s="232"/>
      <c r="AF326" s="232"/>
      <c r="AG326" s="232"/>
      <c r="AH326" s="231"/>
      <c r="AI326" s="231"/>
      <c r="AJ326" s="231"/>
      <c r="AK326" s="219"/>
      <c r="AL326" s="219"/>
      <c r="AM326" s="219"/>
      <c r="AN326" s="219"/>
      <c r="AO326" s="219"/>
      <c r="AP326" s="219"/>
    </row>
    <row r="327" spans="1:42" ht="15.5">
      <c r="A327" s="359"/>
      <c r="B327" s="89" t="s">
        <v>102</v>
      </c>
      <c r="C327" s="84"/>
      <c r="D327" s="124"/>
      <c r="E327" s="87"/>
      <c r="F327" s="87"/>
      <c r="G327" s="175"/>
      <c r="H327" s="267"/>
      <c r="I327" s="87"/>
      <c r="J327" s="366"/>
      <c r="K327" s="366"/>
      <c r="L327" s="367"/>
      <c r="M327" s="28"/>
      <c r="N327" s="71"/>
      <c r="O327" s="71"/>
      <c r="P327" s="352"/>
      <c r="Q327" s="352"/>
      <c r="R327" s="353"/>
      <c r="S327" s="160"/>
      <c r="T327" s="247"/>
      <c r="U327" s="247"/>
      <c r="V327" s="340">
        <f t="shared" si="26"/>
        <v>0</v>
      </c>
      <c r="W327" s="340">
        <f t="shared" si="27"/>
        <v>0</v>
      </c>
      <c r="X327" s="341">
        <f t="shared" si="28"/>
        <v>0</v>
      </c>
      <c r="Y327" s="171"/>
      <c r="Z327" s="8"/>
      <c r="AA327" s="8"/>
      <c r="AB327" s="196"/>
      <c r="AC327" s="196"/>
      <c r="AD327" s="197"/>
      <c r="AE327" s="232"/>
      <c r="AF327" s="232"/>
      <c r="AG327" s="232"/>
      <c r="AH327" s="231"/>
      <c r="AI327" s="231"/>
      <c r="AJ327" s="231"/>
      <c r="AK327" s="219"/>
      <c r="AL327" s="219"/>
      <c r="AM327" s="219"/>
      <c r="AN327" s="219"/>
      <c r="AO327" s="219"/>
      <c r="AP327" s="219"/>
    </row>
    <row r="328" spans="1:42" ht="15.5">
      <c r="A328" s="359"/>
      <c r="B328" s="89" t="s">
        <v>103</v>
      </c>
      <c r="C328" s="84"/>
      <c r="D328" s="124"/>
      <c r="E328" s="87"/>
      <c r="F328" s="87"/>
      <c r="G328" s="175"/>
      <c r="H328" s="267"/>
      <c r="I328" s="87"/>
      <c r="J328" s="366"/>
      <c r="K328" s="366"/>
      <c r="L328" s="367"/>
      <c r="M328" s="28"/>
      <c r="N328" s="71"/>
      <c r="O328" s="71"/>
      <c r="P328" s="352"/>
      <c r="Q328" s="352"/>
      <c r="R328" s="353"/>
      <c r="S328" s="160"/>
      <c r="T328" s="247"/>
      <c r="U328" s="247"/>
      <c r="V328" s="340">
        <f t="shared" si="26"/>
        <v>0</v>
      </c>
      <c r="W328" s="340">
        <f t="shared" si="27"/>
        <v>0</v>
      </c>
      <c r="X328" s="341">
        <f t="shared" si="28"/>
        <v>0</v>
      </c>
      <c r="Y328" s="171"/>
      <c r="Z328" s="8"/>
      <c r="AA328" s="8"/>
      <c r="AB328" s="196"/>
      <c r="AC328" s="196"/>
      <c r="AD328" s="197"/>
      <c r="AE328" s="232"/>
      <c r="AF328" s="232"/>
      <c r="AG328" s="232"/>
      <c r="AH328" s="231"/>
      <c r="AI328" s="231"/>
      <c r="AJ328" s="231"/>
      <c r="AK328" s="219"/>
      <c r="AL328" s="219"/>
      <c r="AM328" s="219"/>
      <c r="AN328" s="219"/>
      <c r="AO328" s="219"/>
      <c r="AP328" s="219"/>
    </row>
    <row r="329" spans="1:42" ht="15.5">
      <c r="A329" s="360"/>
      <c r="B329" s="89" t="s">
        <v>104</v>
      </c>
      <c r="C329" s="90">
        <f>(C326-$Q$2)/30</f>
        <v>20.6</v>
      </c>
      <c r="D329" s="127"/>
      <c r="E329" s="87"/>
      <c r="F329" s="87"/>
      <c r="G329" s="175"/>
      <c r="H329" s="267"/>
      <c r="I329" s="87"/>
      <c r="J329" s="366"/>
      <c r="K329" s="366"/>
      <c r="L329" s="367"/>
      <c r="M329" s="28"/>
      <c r="N329" s="71"/>
      <c r="O329" s="71"/>
      <c r="P329" s="352"/>
      <c r="Q329" s="352"/>
      <c r="R329" s="353"/>
      <c r="S329" s="160"/>
      <c r="T329" s="247"/>
      <c r="U329" s="247"/>
      <c r="V329" s="340">
        <f t="shared" si="26"/>
        <v>0</v>
      </c>
      <c r="W329" s="340">
        <f t="shared" si="27"/>
        <v>0</v>
      </c>
      <c r="X329" s="341">
        <f t="shared" si="28"/>
        <v>0</v>
      </c>
      <c r="Y329" s="171"/>
      <c r="Z329" s="8"/>
      <c r="AA329" s="8"/>
      <c r="AB329" s="196"/>
      <c r="AC329" s="196"/>
      <c r="AD329" s="197"/>
      <c r="AE329" s="232"/>
      <c r="AF329" s="232"/>
      <c r="AG329" s="232"/>
      <c r="AH329" s="231"/>
      <c r="AI329" s="231"/>
      <c r="AJ329" s="231"/>
      <c r="AK329" s="219"/>
      <c r="AL329" s="219"/>
      <c r="AM329" s="219"/>
      <c r="AN329" s="219"/>
      <c r="AO329" s="219"/>
      <c r="AP329" s="219"/>
    </row>
    <row r="330" spans="1:42" ht="19.5" customHeight="1">
      <c r="A330" s="430"/>
      <c r="B330" s="430"/>
      <c r="C330" s="430"/>
      <c r="E330" s="356" t="s">
        <v>2099</v>
      </c>
      <c r="F330" s="356"/>
      <c r="G330" s="365"/>
      <c r="H330" s="283"/>
      <c r="I330" s="240"/>
      <c r="J330" s="356"/>
      <c r="K330" s="356"/>
      <c r="L330" s="357"/>
      <c r="M330" s="283"/>
      <c r="N330" s="240"/>
      <c r="O330" s="240"/>
      <c r="P330" s="354">
        <v>7.88</v>
      </c>
      <c r="Q330" s="354"/>
      <c r="R330" s="355"/>
      <c r="S330" s="309"/>
      <c r="T330" s="239"/>
      <c r="U330" s="239"/>
      <c r="V330" s="356"/>
      <c r="W330" s="356"/>
      <c r="X330" s="357"/>
      <c r="Y330" s="244"/>
      <c r="Z330" s="240"/>
      <c r="AA330" s="240"/>
      <c r="AB330" s="354">
        <f>SUM(AB319:AB329)</f>
        <v>0</v>
      </c>
      <c r="AC330" s="354"/>
      <c r="AD330" s="198">
        <f>SUM(AD317:AD329)</f>
        <v>0</v>
      </c>
      <c r="AE330" s="198"/>
      <c r="AF330" s="198"/>
      <c r="AG330" s="198"/>
      <c r="AH330" s="356"/>
      <c r="AI330" s="356"/>
      <c r="AJ330" s="356"/>
      <c r="AK330" s="219"/>
      <c r="AL330" s="219"/>
      <c r="AM330" s="219"/>
      <c r="AN330" s="219"/>
      <c r="AO330" s="219"/>
      <c r="AP330" s="219"/>
    </row>
    <row r="331" spans="1:42" hidden="1">
      <c r="A331" s="358">
        <v>19</v>
      </c>
      <c r="B331" s="391" t="s">
        <v>2048</v>
      </c>
      <c r="C331" s="392"/>
      <c r="D331" s="131"/>
      <c r="E331" s="104"/>
      <c r="F331" s="104"/>
      <c r="G331" s="185"/>
      <c r="H331" s="276"/>
      <c r="I331" s="104"/>
      <c r="J331" s="366"/>
      <c r="K331" s="366"/>
      <c r="L331" s="367"/>
      <c r="M331" s="28"/>
      <c r="N331" s="71"/>
      <c r="O331" s="71"/>
      <c r="P331" s="352"/>
      <c r="Q331" s="352"/>
      <c r="R331" s="353"/>
      <c r="S331" s="160"/>
      <c r="T331" s="247"/>
      <c r="U331" s="247"/>
      <c r="V331" s="340">
        <f t="shared" ref="V331:V344" si="29">J331+K331-P331</f>
        <v>0</v>
      </c>
      <c r="W331" s="340">
        <f t="shared" ref="W331:W344" si="30">L331-Q331</f>
        <v>0</v>
      </c>
      <c r="X331" s="341">
        <f t="shared" ref="X331:X344" si="31">L331-R331</f>
        <v>0</v>
      </c>
      <c r="Y331" s="171"/>
      <c r="Z331" s="8"/>
      <c r="AA331" s="8"/>
      <c r="AB331" s="227"/>
      <c r="AC331" s="227"/>
      <c r="AD331" s="228"/>
      <c r="AE331" s="229"/>
      <c r="AF331" s="229"/>
      <c r="AG331" s="229"/>
      <c r="AH331" s="231"/>
      <c r="AI331" s="231"/>
      <c r="AJ331" s="231"/>
      <c r="AK331" s="219"/>
      <c r="AL331" s="219"/>
      <c r="AM331" s="219"/>
      <c r="AN331" s="219"/>
      <c r="AO331" s="219"/>
      <c r="AP331" s="219"/>
    </row>
    <row r="332" spans="1:42" ht="15" hidden="1" customHeight="1">
      <c r="A332" s="359"/>
      <c r="B332" s="361" t="s">
        <v>256</v>
      </c>
      <c r="C332" s="362"/>
      <c r="D332" s="153"/>
      <c r="E332" s="87"/>
      <c r="F332" s="87"/>
      <c r="G332" s="175"/>
      <c r="H332" s="267"/>
      <c r="I332" s="87"/>
      <c r="J332" s="366"/>
      <c r="K332" s="366"/>
      <c r="L332" s="367"/>
      <c r="M332" s="28"/>
      <c r="N332" s="71"/>
      <c r="O332" s="71"/>
      <c r="P332" s="352"/>
      <c r="Q332" s="352"/>
      <c r="R332" s="353"/>
      <c r="S332" s="160"/>
      <c r="T332" s="247"/>
      <c r="U332" s="247"/>
      <c r="V332" s="340">
        <f t="shared" si="29"/>
        <v>0</v>
      </c>
      <c r="W332" s="340">
        <f t="shared" si="30"/>
        <v>0</v>
      </c>
      <c r="X332" s="341">
        <f t="shared" si="31"/>
        <v>0</v>
      </c>
      <c r="Y332" s="171"/>
      <c r="Z332" s="8"/>
      <c r="AA332" s="8"/>
      <c r="AB332" s="227"/>
      <c r="AC332" s="227"/>
      <c r="AD332" s="228"/>
      <c r="AE332" s="229"/>
      <c r="AF332" s="229"/>
      <c r="AG332" s="229"/>
      <c r="AH332" s="231"/>
      <c r="AI332" s="231"/>
      <c r="AJ332" s="231"/>
      <c r="AK332" s="219"/>
      <c r="AL332" s="219"/>
      <c r="AM332" s="219"/>
      <c r="AN332" s="219"/>
      <c r="AO332" s="219"/>
      <c r="AP332" s="219"/>
    </row>
    <row r="333" spans="1:42" ht="15.5" hidden="1">
      <c r="A333" s="359"/>
      <c r="B333" s="363"/>
      <c r="C333" s="364"/>
      <c r="D333" s="154"/>
      <c r="E333" s="87"/>
      <c r="F333" s="87"/>
      <c r="G333" s="175"/>
      <c r="H333" s="267"/>
      <c r="I333" s="87"/>
      <c r="J333" s="366"/>
      <c r="K333" s="366"/>
      <c r="L333" s="367"/>
      <c r="M333" s="28"/>
      <c r="N333" s="71"/>
      <c r="O333" s="71"/>
      <c r="P333" s="352"/>
      <c r="Q333" s="352"/>
      <c r="R333" s="353"/>
      <c r="S333" s="160"/>
      <c r="T333" s="247"/>
      <c r="U333" s="247"/>
      <c r="V333" s="340">
        <f t="shared" si="29"/>
        <v>0</v>
      </c>
      <c r="W333" s="340">
        <f t="shared" si="30"/>
        <v>0</v>
      </c>
      <c r="X333" s="341">
        <f t="shared" si="31"/>
        <v>0</v>
      </c>
      <c r="Y333" s="171"/>
      <c r="Z333" s="8"/>
      <c r="AA333" s="8"/>
      <c r="AB333" s="196"/>
      <c r="AC333" s="196"/>
      <c r="AD333" s="197"/>
      <c r="AE333" s="232"/>
      <c r="AF333" s="232"/>
      <c r="AG333" s="232"/>
      <c r="AH333" s="231"/>
      <c r="AI333" s="231"/>
      <c r="AJ333" s="231"/>
      <c r="AK333" s="219"/>
      <c r="AL333" s="219"/>
      <c r="AM333" s="219"/>
      <c r="AN333" s="219"/>
      <c r="AO333" s="219"/>
      <c r="AP333" s="219"/>
    </row>
    <row r="334" spans="1:42" ht="15.5" hidden="1">
      <c r="A334" s="359"/>
      <c r="B334" s="83" t="s">
        <v>96</v>
      </c>
      <c r="C334" s="84">
        <v>63</v>
      </c>
      <c r="D334" s="124"/>
      <c r="E334" s="87" t="s">
        <v>2121</v>
      </c>
      <c r="F334" s="87"/>
      <c r="G334" s="175"/>
      <c r="H334" s="267"/>
      <c r="I334" s="87"/>
      <c r="J334" s="366"/>
      <c r="K334" s="366"/>
      <c r="L334" s="367"/>
      <c r="M334" s="28"/>
      <c r="N334" s="71"/>
      <c r="O334" s="71"/>
      <c r="P334" s="352"/>
      <c r="Q334" s="352"/>
      <c r="R334" s="353"/>
      <c r="S334" s="160"/>
      <c r="T334" s="247"/>
      <c r="U334" s="247"/>
      <c r="V334" s="340">
        <f t="shared" si="29"/>
        <v>0</v>
      </c>
      <c r="W334" s="340">
        <f t="shared" si="30"/>
        <v>0</v>
      </c>
      <c r="X334" s="341">
        <f t="shared" si="31"/>
        <v>0</v>
      </c>
      <c r="Y334" s="171"/>
      <c r="Z334" s="8"/>
      <c r="AA334" s="8"/>
      <c r="AB334" s="196"/>
      <c r="AC334" s="196"/>
      <c r="AD334" s="197"/>
      <c r="AE334" s="232"/>
      <c r="AF334" s="232"/>
      <c r="AG334" s="232"/>
      <c r="AH334" s="231"/>
      <c r="AI334" s="231"/>
      <c r="AJ334" s="231"/>
      <c r="AK334" s="219"/>
      <c r="AL334" s="219"/>
      <c r="AM334" s="219"/>
      <c r="AN334" s="219"/>
      <c r="AO334" s="219"/>
      <c r="AP334" s="219"/>
    </row>
    <row r="335" spans="1:42" ht="15.5" hidden="1">
      <c r="A335" s="359"/>
      <c r="B335" s="83" t="s">
        <v>97</v>
      </c>
      <c r="C335" s="86"/>
      <c r="D335" s="125"/>
      <c r="E335" s="87" t="s">
        <v>2126</v>
      </c>
      <c r="F335" s="87"/>
      <c r="G335" s="175"/>
      <c r="H335" s="267"/>
      <c r="I335" s="87"/>
      <c r="J335" s="366"/>
      <c r="K335" s="366"/>
      <c r="L335" s="367"/>
      <c r="M335" s="28"/>
      <c r="N335" s="71"/>
      <c r="O335" s="71"/>
      <c r="P335" s="352"/>
      <c r="Q335" s="352"/>
      <c r="R335" s="353"/>
      <c r="S335" s="160"/>
      <c r="T335" s="247"/>
      <c r="U335" s="247"/>
      <c r="V335" s="340">
        <f t="shared" si="29"/>
        <v>0</v>
      </c>
      <c r="W335" s="340">
        <f t="shared" si="30"/>
        <v>0</v>
      </c>
      <c r="X335" s="341">
        <f t="shared" si="31"/>
        <v>0</v>
      </c>
      <c r="Y335" s="171"/>
      <c r="Z335" s="8"/>
      <c r="AA335" s="8"/>
      <c r="AB335" s="196"/>
      <c r="AC335" s="196"/>
      <c r="AD335" s="197"/>
      <c r="AE335" s="232"/>
      <c r="AF335" s="232"/>
      <c r="AG335" s="232"/>
      <c r="AH335" s="231"/>
      <c r="AI335" s="231"/>
      <c r="AJ335" s="231"/>
      <c r="AK335" s="219"/>
      <c r="AL335" s="219"/>
      <c r="AM335" s="219"/>
      <c r="AN335" s="219"/>
      <c r="AO335" s="219"/>
      <c r="AP335" s="219"/>
    </row>
    <row r="336" spans="1:42" ht="15.5" hidden="1">
      <c r="A336" s="359"/>
      <c r="B336" s="83" t="s">
        <v>186</v>
      </c>
      <c r="C336" s="86"/>
      <c r="D336" s="125"/>
      <c r="E336" s="87" t="s">
        <v>2122</v>
      </c>
      <c r="F336" s="87"/>
      <c r="G336" s="175"/>
      <c r="H336" s="267"/>
      <c r="I336" s="87"/>
      <c r="J336" s="366"/>
      <c r="K336" s="366"/>
      <c r="L336" s="367"/>
      <c r="M336" s="28"/>
      <c r="N336" s="71"/>
      <c r="O336" s="71"/>
      <c r="P336" s="352"/>
      <c r="Q336" s="352"/>
      <c r="R336" s="353"/>
      <c r="S336" s="160"/>
      <c r="T336" s="247"/>
      <c r="U336" s="247"/>
      <c r="V336" s="340">
        <f t="shared" si="29"/>
        <v>0</v>
      </c>
      <c r="W336" s="340">
        <f t="shared" si="30"/>
        <v>0</v>
      </c>
      <c r="X336" s="341">
        <f t="shared" si="31"/>
        <v>0</v>
      </c>
      <c r="Y336" s="171"/>
      <c r="Z336" s="8"/>
      <c r="AA336" s="8"/>
      <c r="AB336" s="196"/>
      <c r="AC336" s="196"/>
      <c r="AD336" s="197"/>
      <c r="AE336" s="232"/>
      <c r="AF336" s="232"/>
      <c r="AG336" s="232"/>
      <c r="AH336" s="231"/>
      <c r="AI336" s="231"/>
      <c r="AJ336" s="231"/>
      <c r="AK336" s="219"/>
      <c r="AL336" s="219"/>
      <c r="AM336" s="219"/>
      <c r="AN336" s="219"/>
      <c r="AO336" s="219"/>
      <c r="AP336" s="219"/>
    </row>
    <row r="337" spans="1:42" ht="15.5" hidden="1">
      <c r="A337" s="359"/>
      <c r="B337" s="83" t="s">
        <v>187</v>
      </c>
      <c r="C337" s="86"/>
      <c r="D337" s="125"/>
      <c r="E337" s="87" t="s">
        <v>2123</v>
      </c>
      <c r="F337" s="87"/>
      <c r="G337" s="175"/>
      <c r="H337" s="267"/>
      <c r="I337" s="87"/>
      <c r="J337" s="366"/>
      <c r="K337" s="366"/>
      <c r="L337" s="367"/>
      <c r="M337" s="28"/>
      <c r="N337" s="71"/>
      <c r="O337" s="71"/>
      <c r="P337" s="352"/>
      <c r="Q337" s="352"/>
      <c r="R337" s="353"/>
      <c r="S337" s="160"/>
      <c r="T337" s="247"/>
      <c r="U337" s="247"/>
      <c r="V337" s="340">
        <f t="shared" si="29"/>
        <v>0</v>
      </c>
      <c r="W337" s="340">
        <f t="shared" si="30"/>
        <v>0</v>
      </c>
      <c r="X337" s="341">
        <f t="shared" si="31"/>
        <v>0</v>
      </c>
      <c r="Y337" s="171"/>
      <c r="Z337" s="8"/>
      <c r="AA337" s="8"/>
      <c r="AB337" s="196"/>
      <c r="AC337" s="196"/>
      <c r="AD337" s="197"/>
      <c r="AE337" s="232"/>
      <c r="AF337" s="232"/>
      <c r="AG337" s="232"/>
      <c r="AH337" s="231"/>
      <c r="AI337" s="231"/>
      <c r="AJ337" s="231"/>
      <c r="AK337" s="219"/>
      <c r="AL337" s="219"/>
      <c r="AM337" s="219"/>
      <c r="AN337" s="219"/>
      <c r="AO337" s="219"/>
      <c r="AP337" s="219"/>
    </row>
    <row r="338" spans="1:42" ht="15.5" hidden="1">
      <c r="A338" s="359"/>
      <c r="B338" s="83" t="s">
        <v>98</v>
      </c>
      <c r="C338" s="88">
        <v>43486</v>
      </c>
      <c r="D338" s="126"/>
      <c r="E338" s="87" t="s">
        <v>2124</v>
      </c>
      <c r="F338" s="87"/>
      <c r="G338" s="175"/>
      <c r="H338" s="267"/>
      <c r="I338" s="87"/>
      <c r="J338" s="366"/>
      <c r="K338" s="366"/>
      <c r="L338" s="367"/>
      <c r="M338" s="28"/>
      <c r="N338" s="71"/>
      <c r="O338" s="71"/>
      <c r="P338" s="352"/>
      <c r="Q338" s="352"/>
      <c r="R338" s="353"/>
      <c r="S338" s="160"/>
      <c r="T338" s="247"/>
      <c r="U338" s="247"/>
      <c r="V338" s="340">
        <f t="shared" si="29"/>
        <v>0</v>
      </c>
      <c r="W338" s="340">
        <f t="shared" si="30"/>
        <v>0</v>
      </c>
      <c r="X338" s="341">
        <f t="shared" si="31"/>
        <v>0</v>
      </c>
      <c r="Y338" s="171"/>
      <c r="Z338" s="8"/>
      <c r="AA338" s="8"/>
      <c r="AB338" s="196"/>
      <c r="AC338" s="196"/>
      <c r="AD338" s="197"/>
      <c r="AE338" s="232"/>
      <c r="AF338" s="232"/>
      <c r="AG338" s="232"/>
      <c r="AH338" s="231"/>
      <c r="AI338" s="231"/>
      <c r="AJ338" s="231"/>
      <c r="AK338" s="219"/>
      <c r="AL338" s="219"/>
      <c r="AM338" s="219"/>
      <c r="AN338" s="219"/>
      <c r="AO338" s="219"/>
      <c r="AP338" s="219"/>
    </row>
    <row r="339" spans="1:42" ht="15.5" hidden="1">
      <c r="A339" s="359"/>
      <c r="B339" s="83" t="s">
        <v>99</v>
      </c>
      <c r="C339" s="84">
        <v>20</v>
      </c>
      <c r="D339" s="124"/>
      <c r="E339" s="87" t="s">
        <v>2125</v>
      </c>
      <c r="F339" s="87"/>
      <c r="G339" s="175"/>
      <c r="H339" s="267"/>
      <c r="I339" s="87"/>
      <c r="J339" s="366"/>
      <c r="K339" s="366"/>
      <c r="L339" s="367"/>
      <c r="M339" s="28"/>
      <c r="N339" s="71"/>
      <c r="O339" s="71"/>
      <c r="P339" s="352"/>
      <c r="Q339" s="352"/>
      <c r="R339" s="353"/>
      <c r="S339" s="160"/>
      <c r="T339" s="247"/>
      <c r="U339" s="247"/>
      <c r="V339" s="340">
        <f t="shared" si="29"/>
        <v>0</v>
      </c>
      <c r="W339" s="340">
        <f t="shared" si="30"/>
        <v>0</v>
      </c>
      <c r="X339" s="341">
        <f t="shared" si="31"/>
        <v>0</v>
      </c>
      <c r="Y339" s="171"/>
      <c r="Z339" s="8"/>
      <c r="AA339" s="8"/>
      <c r="AB339" s="196"/>
      <c r="AC339" s="196"/>
      <c r="AD339" s="197"/>
      <c r="AE339" s="232"/>
      <c r="AF339" s="232"/>
      <c r="AG339" s="232"/>
      <c r="AH339" s="231"/>
      <c r="AI339" s="231"/>
      <c r="AJ339" s="231"/>
      <c r="AK339" s="219"/>
      <c r="AL339" s="219"/>
      <c r="AM339" s="219"/>
      <c r="AN339" s="219"/>
      <c r="AO339" s="219"/>
      <c r="AP339" s="219"/>
    </row>
    <row r="340" spans="1:42" ht="15.5" hidden="1">
      <c r="A340" s="359"/>
      <c r="B340" s="89" t="s">
        <v>100</v>
      </c>
      <c r="C340" s="88">
        <v>43642</v>
      </c>
      <c r="D340" s="126"/>
      <c r="E340" s="87"/>
      <c r="F340" s="87"/>
      <c r="G340" s="175"/>
      <c r="H340" s="267"/>
      <c r="I340" s="87"/>
      <c r="J340" s="366"/>
      <c r="K340" s="366"/>
      <c r="L340" s="367"/>
      <c r="M340" s="28"/>
      <c r="N340" s="71"/>
      <c r="O340" s="71"/>
      <c r="P340" s="352"/>
      <c r="Q340" s="352"/>
      <c r="R340" s="353"/>
      <c r="S340" s="160"/>
      <c r="T340" s="247"/>
      <c r="U340" s="247"/>
      <c r="V340" s="340">
        <f t="shared" si="29"/>
        <v>0</v>
      </c>
      <c r="W340" s="340">
        <f t="shared" si="30"/>
        <v>0</v>
      </c>
      <c r="X340" s="341">
        <f t="shared" si="31"/>
        <v>0</v>
      </c>
      <c r="Y340" s="171"/>
      <c r="Z340" s="8"/>
      <c r="AA340" s="8"/>
      <c r="AB340" s="196"/>
      <c r="AC340" s="196"/>
      <c r="AD340" s="197"/>
      <c r="AE340" s="232"/>
      <c r="AF340" s="232"/>
      <c r="AG340" s="232"/>
      <c r="AH340" s="231"/>
      <c r="AI340" s="231"/>
      <c r="AJ340" s="231"/>
      <c r="AK340" s="219"/>
      <c r="AL340" s="219"/>
      <c r="AM340" s="219"/>
      <c r="AN340" s="219"/>
      <c r="AO340" s="219"/>
      <c r="AP340" s="219"/>
    </row>
    <row r="341" spans="1:42" ht="15.5" hidden="1">
      <c r="A341" s="359"/>
      <c r="B341" s="89" t="s">
        <v>101</v>
      </c>
      <c r="C341" s="88">
        <f>C340+C339*30</f>
        <v>44242</v>
      </c>
      <c r="D341" s="126"/>
      <c r="E341" s="87"/>
      <c r="F341" s="87"/>
      <c r="G341" s="175"/>
      <c r="H341" s="267"/>
      <c r="I341" s="87"/>
      <c r="J341" s="366"/>
      <c r="K341" s="366"/>
      <c r="L341" s="367"/>
      <c r="M341" s="28"/>
      <c r="N341" s="71"/>
      <c r="O341" s="71"/>
      <c r="P341" s="352"/>
      <c r="Q341" s="352"/>
      <c r="R341" s="353"/>
      <c r="S341" s="160"/>
      <c r="T341" s="247"/>
      <c r="U341" s="247"/>
      <c r="V341" s="340">
        <f t="shared" si="29"/>
        <v>0</v>
      </c>
      <c r="W341" s="340">
        <f t="shared" si="30"/>
        <v>0</v>
      </c>
      <c r="X341" s="341">
        <f t="shared" si="31"/>
        <v>0</v>
      </c>
      <c r="Y341" s="171"/>
      <c r="Z341" s="8"/>
      <c r="AA341" s="8"/>
      <c r="AB341" s="196"/>
      <c r="AC341" s="196"/>
      <c r="AD341" s="197"/>
      <c r="AE341" s="232"/>
      <c r="AF341" s="232"/>
      <c r="AG341" s="232"/>
      <c r="AH341" s="231"/>
      <c r="AI341" s="231"/>
      <c r="AJ341" s="231"/>
      <c r="AK341" s="219"/>
      <c r="AL341" s="219"/>
      <c r="AM341" s="219"/>
      <c r="AN341" s="219"/>
      <c r="AO341" s="219"/>
      <c r="AP341" s="219"/>
    </row>
    <row r="342" spans="1:42" ht="15.5" hidden="1">
      <c r="A342" s="359"/>
      <c r="B342" s="89" t="s">
        <v>102</v>
      </c>
      <c r="C342" s="84"/>
      <c r="D342" s="124"/>
      <c r="E342" s="87"/>
      <c r="F342" s="87"/>
      <c r="G342" s="175"/>
      <c r="H342" s="267"/>
      <c r="I342" s="87"/>
      <c r="J342" s="366"/>
      <c r="K342" s="366"/>
      <c r="L342" s="367"/>
      <c r="M342" s="28"/>
      <c r="N342" s="71"/>
      <c r="O342" s="71"/>
      <c r="P342" s="352"/>
      <c r="Q342" s="352"/>
      <c r="R342" s="353"/>
      <c r="S342" s="160"/>
      <c r="T342" s="247"/>
      <c r="U342" s="247"/>
      <c r="V342" s="340">
        <f t="shared" si="29"/>
        <v>0</v>
      </c>
      <c r="W342" s="340">
        <f t="shared" si="30"/>
        <v>0</v>
      </c>
      <c r="X342" s="341">
        <f t="shared" si="31"/>
        <v>0</v>
      </c>
      <c r="Y342" s="171"/>
      <c r="Z342" s="8"/>
      <c r="AA342" s="8"/>
      <c r="AB342" s="196"/>
      <c r="AC342" s="196"/>
      <c r="AD342" s="197"/>
      <c r="AE342" s="232"/>
      <c r="AF342" s="232"/>
      <c r="AG342" s="232"/>
      <c r="AH342" s="231"/>
      <c r="AI342" s="231"/>
      <c r="AJ342" s="231"/>
      <c r="AK342" s="219"/>
      <c r="AL342" s="219"/>
      <c r="AM342" s="219"/>
      <c r="AN342" s="219"/>
      <c r="AO342" s="219"/>
      <c r="AP342" s="219"/>
    </row>
    <row r="343" spans="1:42" ht="15.5" hidden="1">
      <c r="A343" s="359"/>
      <c r="B343" s="89" t="s">
        <v>103</v>
      </c>
      <c r="C343" s="84"/>
      <c r="D343" s="124"/>
      <c r="E343" s="87"/>
      <c r="F343" s="87"/>
      <c r="G343" s="175"/>
      <c r="H343" s="267"/>
      <c r="I343" s="87"/>
      <c r="J343" s="366"/>
      <c r="K343" s="366"/>
      <c r="L343" s="367"/>
      <c r="M343" s="28"/>
      <c r="N343" s="71"/>
      <c r="O343" s="71"/>
      <c r="P343" s="352"/>
      <c r="Q343" s="352"/>
      <c r="R343" s="353"/>
      <c r="S343" s="160"/>
      <c r="T343" s="247"/>
      <c r="U343" s="247"/>
      <c r="V343" s="340">
        <f t="shared" si="29"/>
        <v>0</v>
      </c>
      <c r="W343" s="340">
        <f t="shared" si="30"/>
        <v>0</v>
      </c>
      <c r="X343" s="341">
        <f t="shared" si="31"/>
        <v>0</v>
      </c>
      <c r="Y343" s="171"/>
      <c r="Z343" s="8"/>
      <c r="AA343" s="8"/>
      <c r="AB343" s="196"/>
      <c r="AC343" s="196"/>
      <c r="AD343" s="197"/>
      <c r="AE343" s="232"/>
      <c r="AF343" s="232"/>
      <c r="AG343" s="232"/>
      <c r="AH343" s="231"/>
      <c r="AI343" s="231"/>
      <c r="AJ343" s="231"/>
      <c r="AK343" s="219"/>
      <c r="AL343" s="219"/>
      <c r="AM343" s="219"/>
      <c r="AN343" s="219"/>
      <c r="AO343" s="219"/>
      <c r="AP343" s="219"/>
    </row>
    <row r="344" spans="1:42" ht="15.5" hidden="1">
      <c r="A344" s="360"/>
      <c r="B344" s="89" t="s">
        <v>104</v>
      </c>
      <c r="C344" s="90">
        <f>(C341-$Q$2)/30</f>
        <v>10.7</v>
      </c>
      <c r="D344" s="127"/>
      <c r="E344" s="87"/>
      <c r="F344" s="87"/>
      <c r="G344" s="175"/>
      <c r="H344" s="267"/>
      <c r="I344" s="87"/>
      <c r="J344" s="366"/>
      <c r="K344" s="366"/>
      <c r="L344" s="367"/>
      <c r="M344" s="28"/>
      <c r="N344" s="71"/>
      <c r="O344" s="71"/>
      <c r="P344" s="352"/>
      <c r="Q344" s="352"/>
      <c r="R344" s="353"/>
      <c r="S344" s="160"/>
      <c r="T344" s="247"/>
      <c r="U344" s="247"/>
      <c r="V344" s="340">
        <f t="shared" si="29"/>
        <v>0</v>
      </c>
      <c r="W344" s="340">
        <f t="shared" si="30"/>
        <v>0</v>
      </c>
      <c r="X344" s="341">
        <f t="shared" si="31"/>
        <v>0</v>
      </c>
      <c r="Y344" s="171"/>
      <c r="Z344" s="8"/>
      <c r="AA344" s="8"/>
      <c r="AB344" s="196"/>
      <c r="AC344" s="196"/>
      <c r="AD344" s="197"/>
      <c r="AE344" s="232"/>
      <c r="AF344" s="232"/>
      <c r="AG344" s="232"/>
      <c r="AH344" s="231"/>
      <c r="AI344" s="231"/>
      <c r="AJ344" s="231"/>
      <c r="AK344" s="219"/>
      <c r="AL344" s="219"/>
      <c r="AM344" s="219"/>
      <c r="AN344" s="219"/>
      <c r="AO344" s="219"/>
      <c r="AP344" s="219"/>
    </row>
    <row r="345" spans="1:42" ht="20.25" customHeight="1">
      <c r="A345" s="192"/>
      <c r="B345" s="194"/>
      <c r="C345" s="195"/>
      <c r="D345" s="193"/>
      <c r="E345" s="356" t="s">
        <v>2127</v>
      </c>
      <c r="F345" s="356"/>
      <c r="G345" s="365"/>
      <c r="H345" s="283"/>
      <c r="I345" s="240"/>
      <c r="J345" s="259"/>
      <c r="K345" s="259"/>
      <c r="L345" s="284"/>
      <c r="M345" s="295"/>
      <c r="N345" s="259"/>
      <c r="O345" s="259"/>
      <c r="P345" s="259"/>
      <c r="Q345" s="260"/>
      <c r="R345" s="296"/>
      <c r="S345" s="310"/>
      <c r="T345" s="260"/>
      <c r="U345" s="260"/>
      <c r="V345" s="215"/>
      <c r="W345" s="215"/>
      <c r="X345" s="311"/>
      <c r="Y345" s="301"/>
      <c r="Z345" s="215"/>
      <c r="AA345" s="215"/>
      <c r="AB345" s="233"/>
      <c r="AC345" s="233"/>
      <c r="AD345" s="233"/>
      <c r="AE345" s="233"/>
      <c r="AF345" s="233"/>
      <c r="AG345" s="233"/>
      <c r="AH345" s="233"/>
      <c r="AI345" s="233"/>
      <c r="AJ345" s="233"/>
      <c r="AK345" s="219"/>
      <c r="AL345" s="219"/>
      <c r="AM345" s="219"/>
      <c r="AN345" s="219"/>
      <c r="AO345" s="219"/>
      <c r="AP345" s="219"/>
    </row>
    <row r="346" spans="1:42" ht="26">
      <c r="A346" s="431" t="s">
        <v>2128</v>
      </c>
      <c r="B346" s="432"/>
      <c r="C346" s="432"/>
      <c r="D346" s="432"/>
      <c r="E346" s="432"/>
      <c r="F346" s="432"/>
      <c r="G346" s="432"/>
      <c r="H346" s="285"/>
      <c r="I346" s="261"/>
      <c r="J346" s="344"/>
      <c r="K346" s="344"/>
      <c r="L346" s="345"/>
      <c r="M346" s="297"/>
      <c r="N346" s="262"/>
      <c r="O346" s="262"/>
      <c r="P346" s="344"/>
      <c r="Q346" s="344"/>
      <c r="R346" s="345"/>
      <c r="S346" s="297"/>
      <c r="T346" s="262"/>
      <c r="U346" s="262"/>
      <c r="V346" s="348"/>
      <c r="W346" s="348"/>
      <c r="X346" s="349"/>
      <c r="Y346" s="302"/>
      <c r="Z346" s="216"/>
      <c r="AA346" s="216"/>
      <c r="AB346" s="235">
        <f>+AB314+AD314+AC314+AD330+AD345</f>
        <v>0</v>
      </c>
      <c r="AC346" s="235"/>
      <c r="AD346" s="235"/>
      <c r="AE346" s="234"/>
      <c r="AF346" s="234"/>
      <c r="AG346" s="234"/>
      <c r="AH346" s="236">
        <f>+AH314+AJ314+AI314</f>
        <v>0</v>
      </c>
      <c r="AI346" s="236"/>
      <c r="AJ346" s="236"/>
      <c r="AK346" s="219"/>
      <c r="AL346" s="219"/>
      <c r="AM346" s="219"/>
      <c r="AN346" s="219"/>
      <c r="AO346" s="219"/>
      <c r="AP346" s="219"/>
    </row>
    <row r="347" spans="1:42" ht="21.5" thickBot="1">
      <c r="A347" s="433" t="s">
        <v>25</v>
      </c>
      <c r="B347" s="434"/>
      <c r="C347" s="434"/>
      <c r="D347" s="434"/>
      <c r="E347" s="434"/>
      <c r="F347" s="434"/>
      <c r="G347" s="434"/>
      <c r="H347" s="286"/>
      <c r="I347" s="287"/>
      <c r="J347" s="346"/>
      <c r="K347" s="346"/>
      <c r="L347" s="347"/>
      <c r="M347" s="298"/>
      <c r="N347" s="299"/>
      <c r="O347" s="299"/>
      <c r="P347" s="346"/>
      <c r="Q347" s="346"/>
      <c r="R347" s="347"/>
      <c r="S347" s="298"/>
      <c r="T347" s="299"/>
      <c r="U347" s="299"/>
      <c r="V347" s="350"/>
      <c r="W347" s="350"/>
      <c r="X347" s="351"/>
      <c r="Y347" s="303"/>
      <c r="Z347" s="217"/>
      <c r="AA347" s="217"/>
      <c r="AB347" s="237"/>
      <c r="AC347" s="237"/>
      <c r="AD347" s="237"/>
      <c r="AE347" s="237"/>
      <c r="AF347" s="237"/>
      <c r="AG347" s="237"/>
      <c r="AH347" s="237"/>
      <c r="AI347" s="237"/>
      <c r="AJ347" s="237"/>
      <c r="AK347" s="219"/>
      <c r="AL347" s="219"/>
      <c r="AM347" s="219"/>
      <c r="AN347" s="219"/>
      <c r="AO347" s="219"/>
      <c r="AP347" s="219"/>
    </row>
    <row r="348" spans="1:42">
      <c r="P348" s="203"/>
      <c r="Q348" s="203"/>
      <c r="R348" s="203"/>
      <c r="S348" s="203"/>
      <c r="T348" s="203"/>
      <c r="U348" s="203"/>
    </row>
    <row r="349" spans="1:42">
      <c r="P349" s="203"/>
      <c r="Q349" s="203"/>
      <c r="R349" s="203"/>
      <c r="S349" s="203"/>
      <c r="T349" s="203"/>
      <c r="U349" s="203"/>
    </row>
    <row r="350" spans="1:42">
      <c r="P350" s="203"/>
      <c r="Q350" s="203"/>
      <c r="R350" s="203"/>
      <c r="S350" s="203"/>
      <c r="T350" s="203"/>
      <c r="U350" s="203"/>
    </row>
    <row r="351" spans="1:42">
      <c r="P351" s="203"/>
      <c r="Q351" s="203"/>
      <c r="R351" s="203"/>
      <c r="S351" s="203"/>
      <c r="T351" s="203"/>
      <c r="U351" s="203"/>
    </row>
    <row r="352" spans="1:42">
      <c r="P352" s="203"/>
      <c r="Q352" s="203"/>
      <c r="R352" s="203"/>
      <c r="S352" s="203"/>
      <c r="T352" s="203"/>
      <c r="U352" s="203"/>
    </row>
    <row r="353" spans="16:21">
      <c r="P353" s="203"/>
      <c r="Q353" s="203"/>
      <c r="R353" s="203"/>
      <c r="S353" s="203"/>
      <c r="T353" s="203"/>
      <c r="U353" s="203"/>
    </row>
    <row r="354" spans="16:21">
      <c r="P354" s="203"/>
      <c r="Q354" s="203"/>
      <c r="R354" s="203"/>
      <c r="S354" s="203"/>
      <c r="T354" s="203"/>
      <c r="U354" s="203"/>
    </row>
    <row r="355" spans="16:21">
      <c r="P355" s="203"/>
      <c r="Q355" s="203"/>
      <c r="R355" s="203"/>
      <c r="S355" s="203"/>
      <c r="T355" s="203"/>
      <c r="U355" s="203"/>
    </row>
    <row r="356" spans="16:21">
      <c r="P356" s="203"/>
      <c r="Q356" s="203"/>
      <c r="R356" s="203"/>
      <c r="S356" s="203"/>
      <c r="T356" s="203"/>
      <c r="U356" s="203"/>
    </row>
    <row r="357" spans="16:21">
      <c r="P357" s="203"/>
      <c r="Q357" s="203"/>
      <c r="R357" s="203"/>
      <c r="S357" s="203"/>
      <c r="T357" s="203"/>
      <c r="U357" s="203"/>
    </row>
    <row r="358" spans="16:21">
      <c r="P358" s="203"/>
      <c r="Q358" s="203"/>
      <c r="R358" s="203"/>
      <c r="S358" s="203"/>
      <c r="T358" s="203"/>
      <c r="U358" s="203"/>
    </row>
    <row r="359" spans="16:21">
      <c r="P359" s="203"/>
      <c r="Q359" s="203"/>
      <c r="R359" s="203"/>
      <c r="S359" s="203"/>
      <c r="T359" s="203"/>
      <c r="U359" s="203"/>
    </row>
    <row r="360" spans="16:21">
      <c r="P360" s="203"/>
      <c r="Q360" s="203"/>
      <c r="R360" s="203"/>
      <c r="S360" s="203"/>
      <c r="T360" s="203"/>
      <c r="U360" s="203"/>
    </row>
    <row r="361" spans="16:21">
      <c r="P361" s="203"/>
      <c r="Q361" s="203"/>
      <c r="R361" s="203"/>
      <c r="S361" s="203"/>
      <c r="T361" s="203"/>
      <c r="U361" s="203"/>
    </row>
    <row r="362" spans="16:21">
      <c r="P362" s="203"/>
      <c r="Q362" s="203"/>
      <c r="R362" s="203"/>
      <c r="S362" s="203"/>
      <c r="T362" s="203"/>
      <c r="U362" s="203"/>
    </row>
    <row r="363" spans="16:21">
      <c r="P363" s="203"/>
      <c r="Q363" s="203"/>
      <c r="R363" s="203"/>
      <c r="S363" s="203"/>
      <c r="T363" s="203"/>
      <c r="U363" s="203"/>
    </row>
    <row r="364" spans="16:21">
      <c r="P364" s="203"/>
      <c r="Q364" s="203"/>
      <c r="R364" s="203"/>
      <c r="S364" s="203"/>
      <c r="T364" s="203"/>
      <c r="U364" s="203"/>
    </row>
    <row r="365" spans="16:21">
      <c r="P365" s="203"/>
      <c r="Q365" s="203"/>
      <c r="R365" s="203"/>
      <c r="S365" s="203"/>
      <c r="T365" s="203"/>
      <c r="U365" s="203"/>
    </row>
    <row r="366" spans="16:21">
      <c r="P366" s="203"/>
      <c r="Q366" s="203"/>
      <c r="R366" s="203"/>
      <c r="S366" s="203"/>
      <c r="T366" s="203"/>
      <c r="U366" s="203"/>
    </row>
    <row r="367" spans="16:21">
      <c r="P367" s="203"/>
      <c r="Q367" s="203"/>
      <c r="R367" s="203"/>
      <c r="S367" s="203"/>
      <c r="T367" s="203"/>
      <c r="U367" s="203"/>
    </row>
    <row r="368" spans="16:21">
      <c r="P368" s="203"/>
      <c r="Q368" s="203"/>
      <c r="R368" s="203"/>
      <c r="S368" s="203"/>
      <c r="T368" s="203"/>
      <c r="U368" s="203"/>
    </row>
    <row r="369" spans="16:21">
      <c r="P369" s="203"/>
      <c r="Q369" s="203"/>
      <c r="R369" s="203"/>
      <c r="S369" s="203"/>
      <c r="T369" s="203"/>
      <c r="U369" s="203"/>
    </row>
    <row r="370" spans="16:21">
      <c r="P370" s="203"/>
      <c r="Q370" s="203"/>
      <c r="R370" s="203"/>
      <c r="S370" s="203"/>
      <c r="T370" s="203"/>
      <c r="U370" s="203"/>
    </row>
    <row r="371" spans="16:21">
      <c r="P371" s="203"/>
      <c r="Q371" s="203"/>
      <c r="R371" s="203"/>
      <c r="S371" s="203"/>
      <c r="T371" s="203"/>
      <c r="U371" s="203"/>
    </row>
    <row r="372" spans="16:21">
      <c r="P372" s="203"/>
      <c r="Q372" s="203"/>
      <c r="R372" s="203"/>
      <c r="S372" s="203"/>
      <c r="T372" s="203"/>
      <c r="U372" s="203"/>
    </row>
    <row r="373" spans="16:21">
      <c r="P373" s="203"/>
      <c r="Q373" s="203"/>
      <c r="R373" s="203"/>
      <c r="S373" s="203"/>
      <c r="T373" s="203"/>
      <c r="U373" s="203"/>
    </row>
    <row r="374" spans="16:21">
      <c r="P374" s="203"/>
      <c r="Q374" s="203"/>
      <c r="R374" s="203"/>
      <c r="S374" s="203"/>
      <c r="T374" s="203"/>
      <c r="U374" s="203"/>
    </row>
    <row r="375" spans="16:21">
      <c r="P375" s="203"/>
      <c r="Q375" s="203"/>
      <c r="R375" s="203"/>
      <c r="S375" s="203"/>
      <c r="T375" s="203"/>
      <c r="U375" s="203"/>
    </row>
    <row r="376" spans="16:21">
      <c r="P376" s="203"/>
      <c r="Q376" s="203"/>
      <c r="R376" s="203"/>
      <c r="S376" s="203"/>
      <c r="T376" s="203"/>
      <c r="U376" s="203"/>
    </row>
    <row r="377" spans="16:21">
      <c r="P377" s="203"/>
      <c r="Q377" s="203"/>
      <c r="R377" s="203"/>
      <c r="S377" s="203"/>
      <c r="T377" s="203"/>
      <c r="U377" s="203"/>
    </row>
    <row r="378" spans="16:21">
      <c r="P378" s="203"/>
      <c r="Q378" s="203"/>
      <c r="R378" s="203"/>
      <c r="S378" s="203"/>
      <c r="T378" s="203"/>
      <c r="U378" s="203"/>
    </row>
    <row r="379" spans="16:21">
      <c r="P379" s="203"/>
      <c r="Q379" s="203"/>
      <c r="R379" s="203"/>
      <c r="S379" s="203"/>
      <c r="T379" s="203"/>
      <c r="U379" s="203"/>
    </row>
    <row r="380" spans="16:21">
      <c r="P380" s="203"/>
      <c r="Q380" s="203"/>
      <c r="R380" s="203"/>
      <c r="S380" s="203"/>
      <c r="T380" s="203"/>
      <c r="U380" s="203"/>
    </row>
    <row r="381" spans="16:21">
      <c r="P381" s="203"/>
      <c r="Q381" s="203"/>
      <c r="R381" s="203"/>
      <c r="S381" s="203"/>
      <c r="T381" s="203"/>
      <c r="U381" s="203"/>
    </row>
    <row r="382" spans="16:21">
      <c r="P382" s="203"/>
      <c r="Q382" s="203"/>
      <c r="R382" s="203"/>
      <c r="S382" s="203"/>
      <c r="T382" s="203"/>
      <c r="U382" s="203"/>
    </row>
    <row r="383" spans="16:21">
      <c r="P383" s="203"/>
      <c r="Q383" s="203"/>
      <c r="R383" s="203"/>
      <c r="S383" s="203"/>
      <c r="T383" s="203"/>
      <c r="U383" s="203"/>
    </row>
    <row r="384" spans="16:21">
      <c r="P384" s="203"/>
      <c r="Q384" s="203"/>
      <c r="R384" s="203"/>
      <c r="S384" s="203"/>
      <c r="T384" s="203"/>
      <c r="U384" s="203"/>
    </row>
    <row r="385" spans="16:21">
      <c r="P385" s="203"/>
      <c r="Q385" s="203"/>
      <c r="R385" s="203"/>
      <c r="S385" s="203"/>
      <c r="T385" s="203"/>
      <c r="U385" s="203"/>
    </row>
    <row r="386" spans="16:21">
      <c r="P386" s="203"/>
      <c r="Q386" s="203"/>
      <c r="R386" s="203"/>
      <c r="S386" s="203"/>
      <c r="T386" s="203"/>
      <c r="U386" s="203"/>
    </row>
    <row r="387" spans="16:21">
      <c r="P387" s="203"/>
      <c r="Q387" s="203"/>
      <c r="R387" s="203"/>
      <c r="S387" s="203"/>
      <c r="T387" s="203"/>
      <c r="U387" s="203"/>
    </row>
    <row r="388" spans="16:21">
      <c r="P388" s="203"/>
      <c r="Q388" s="203"/>
      <c r="R388" s="203"/>
      <c r="S388" s="203"/>
      <c r="T388" s="203"/>
      <c r="U388" s="203"/>
    </row>
    <row r="389" spans="16:21">
      <c r="P389" s="203"/>
      <c r="Q389" s="203"/>
      <c r="R389" s="203"/>
      <c r="S389" s="203"/>
      <c r="T389" s="203"/>
      <c r="U389" s="203"/>
    </row>
    <row r="390" spans="16:21">
      <c r="P390" s="203"/>
      <c r="Q390" s="203"/>
      <c r="R390" s="203"/>
      <c r="S390" s="203"/>
      <c r="T390" s="203"/>
      <c r="U390" s="203"/>
    </row>
    <row r="391" spans="16:21">
      <c r="P391" s="203"/>
      <c r="Q391" s="203"/>
      <c r="R391" s="203"/>
      <c r="S391" s="203"/>
      <c r="T391" s="203"/>
      <c r="U391" s="203"/>
    </row>
    <row r="392" spans="16:21">
      <c r="P392" s="203"/>
      <c r="Q392" s="203"/>
      <c r="R392" s="203"/>
      <c r="S392" s="203"/>
      <c r="T392" s="203"/>
      <c r="U392" s="203"/>
    </row>
    <row r="393" spans="16:21">
      <c r="P393" s="203"/>
      <c r="Q393" s="203"/>
      <c r="R393" s="203"/>
      <c r="S393" s="203"/>
      <c r="T393" s="203"/>
      <c r="U393" s="203"/>
    </row>
    <row r="394" spans="16:21">
      <c r="P394" s="203"/>
      <c r="Q394" s="203"/>
      <c r="R394" s="203"/>
      <c r="S394" s="203"/>
      <c r="T394" s="203"/>
      <c r="U394" s="203"/>
    </row>
    <row r="395" spans="16:21">
      <c r="P395" s="203"/>
      <c r="Q395" s="203"/>
      <c r="R395" s="203"/>
      <c r="S395" s="203"/>
      <c r="T395" s="203"/>
      <c r="U395" s="203"/>
    </row>
    <row r="396" spans="16:21">
      <c r="P396" s="203"/>
      <c r="Q396" s="203"/>
      <c r="R396" s="203"/>
      <c r="S396" s="203"/>
      <c r="T396" s="203"/>
      <c r="U396" s="203"/>
    </row>
    <row r="397" spans="16:21">
      <c r="P397" s="203"/>
      <c r="Q397" s="203"/>
      <c r="R397" s="203"/>
      <c r="S397" s="203"/>
      <c r="T397" s="203"/>
      <c r="U397" s="203"/>
    </row>
    <row r="398" spans="16:21">
      <c r="P398" s="203"/>
      <c r="Q398" s="203"/>
      <c r="R398" s="203"/>
      <c r="S398" s="203"/>
      <c r="T398" s="203"/>
      <c r="U398" s="203"/>
    </row>
    <row r="399" spans="16:21">
      <c r="P399" s="203"/>
      <c r="Q399" s="203"/>
      <c r="R399" s="203"/>
      <c r="S399" s="203"/>
      <c r="T399" s="203"/>
      <c r="U399" s="203"/>
    </row>
    <row r="400" spans="16:21">
      <c r="P400" s="203"/>
      <c r="Q400" s="203"/>
      <c r="R400" s="203"/>
      <c r="S400" s="203"/>
      <c r="T400" s="203"/>
      <c r="U400" s="203"/>
    </row>
    <row r="401" spans="16:21">
      <c r="P401" s="203"/>
      <c r="Q401" s="203"/>
      <c r="R401" s="203"/>
      <c r="S401" s="203"/>
      <c r="T401" s="203"/>
      <c r="U401" s="203"/>
    </row>
    <row r="402" spans="16:21">
      <c r="P402" s="203"/>
      <c r="Q402" s="203"/>
      <c r="R402" s="203"/>
      <c r="S402" s="203"/>
      <c r="T402" s="203"/>
      <c r="U402" s="203"/>
    </row>
    <row r="403" spans="16:21">
      <c r="P403" s="203"/>
      <c r="Q403" s="203"/>
      <c r="R403" s="203"/>
      <c r="S403" s="203"/>
      <c r="T403" s="203"/>
      <c r="U403" s="203"/>
    </row>
    <row r="404" spans="16:21">
      <c r="P404" s="203"/>
      <c r="Q404" s="203"/>
      <c r="R404" s="203"/>
      <c r="S404" s="203"/>
      <c r="T404" s="203"/>
      <c r="U404" s="203"/>
    </row>
    <row r="405" spans="16:21">
      <c r="P405" s="203"/>
      <c r="Q405" s="203"/>
      <c r="R405" s="203"/>
      <c r="S405" s="203"/>
      <c r="T405" s="203"/>
      <c r="U405" s="203"/>
    </row>
    <row r="406" spans="16:21">
      <c r="P406" s="203"/>
      <c r="Q406" s="203"/>
      <c r="R406" s="203"/>
      <c r="S406" s="203"/>
      <c r="T406" s="203"/>
      <c r="U406" s="203"/>
    </row>
    <row r="407" spans="16:21">
      <c r="P407" s="203"/>
      <c r="Q407" s="203"/>
      <c r="R407" s="203"/>
      <c r="S407" s="203"/>
      <c r="T407" s="203"/>
      <c r="U407" s="203"/>
    </row>
    <row r="408" spans="16:21">
      <c r="P408" s="203"/>
      <c r="Q408" s="203"/>
      <c r="R408" s="203"/>
      <c r="S408" s="203"/>
      <c r="T408" s="203"/>
      <c r="U408" s="203"/>
    </row>
    <row r="409" spans="16:21">
      <c r="P409" s="203"/>
      <c r="Q409" s="203"/>
      <c r="R409" s="203"/>
      <c r="S409" s="203"/>
      <c r="T409" s="203"/>
      <c r="U409" s="203"/>
    </row>
    <row r="410" spans="16:21">
      <c r="P410" s="203"/>
      <c r="Q410" s="203"/>
      <c r="R410" s="203"/>
      <c r="S410" s="203"/>
      <c r="T410" s="203"/>
      <c r="U410" s="203"/>
    </row>
    <row r="411" spans="16:21">
      <c r="P411" s="203"/>
      <c r="Q411" s="203"/>
      <c r="R411" s="203"/>
      <c r="S411" s="203"/>
      <c r="T411" s="203"/>
      <c r="U411" s="203"/>
    </row>
    <row r="412" spans="16:21">
      <c r="P412" s="203"/>
      <c r="Q412" s="203"/>
      <c r="R412" s="203"/>
      <c r="S412" s="203"/>
      <c r="T412" s="203"/>
      <c r="U412" s="203"/>
    </row>
    <row r="413" spans="16:21">
      <c r="P413" s="203"/>
      <c r="Q413" s="203"/>
      <c r="R413" s="203"/>
      <c r="S413" s="203"/>
      <c r="T413" s="203"/>
      <c r="U413" s="203"/>
    </row>
    <row r="414" spans="16:21">
      <c r="P414" s="203"/>
      <c r="Q414" s="203"/>
      <c r="R414" s="203"/>
      <c r="S414" s="203"/>
      <c r="T414" s="203"/>
      <c r="U414" s="203"/>
    </row>
    <row r="415" spans="16:21">
      <c r="P415" s="203"/>
      <c r="Q415" s="203"/>
      <c r="R415" s="203"/>
      <c r="S415" s="203"/>
      <c r="T415" s="203"/>
      <c r="U415" s="203"/>
    </row>
    <row r="416" spans="16:21">
      <c r="P416" s="203"/>
      <c r="Q416" s="203"/>
      <c r="R416" s="203"/>
      <c r="S416" s="203"/>
      <c r="T416" s="203"/>
      <c r="U416" s="203"/>
    </row>
    <row r="417" spans="16:21">
      <c r="P417" s="203"/>
      <c r="Q417" s="203"/>
      <c r="R417" s="203"/>
      <c r="S417" s="203"/>
      <c r="T417" s="203"/>
      <c r="U417" s="203"/>
    </row>
    <row r="418" spans="16:21">
      <c r="P418" s="203"/>
      <c r="Q418" s="203"/>
      <c r="R418" s="203"/>
      <c r="S418" s="203"/>
      <c r="T418" s="203"/>
      <c r="U418" s="203"/>
    </row>
    <row r="419" spans="16:21">
      <c r="P419" s="203"/>
      <c r="Q419" s="203"/>
      <c r="R419" s="203"/>
      <c r="S419" s="203"/>
      <c r="T419" s="203"/>
      <c r="U419" s="203"/>
    </row>
    <row r="420" spans="16:21">
      <c r="P420" s="203"/>
      <c r="Q420" s="203"/>
      <c r="R420" s="203"/>
      <c r="S420" s="203"/>
      <c r="T420" s="203"/>
      <c r="U420" s="203"/>
    </row>
    <row r="421" spans="16:21">
      <c r="P421" s="203"/>
      <c r="Q421" s="203"/>
      <c r="R421" s="203"/>
      <c r="S421" s="203"/>
      <c r="T421" s="203"/>
      <c r="U421" s="203"/>
    </row>
    <row r="422" spans="16:21">
      <c r="P422" s="203"/>
      <c r="Q422" s="203"/>
      <c r="R422" s="203"/>
      <c r="S422" s="203"/>
      <c r="T422" s="203"/>
      <c r="U422" s="203"/>
    </row>
    <row r="423" spans="16:21">
      <c r="P423" s="203"/>
      <c r="Q423" s="203"/>
      <c r="R423" s="203"/>
      <c r="S423" s="203"/>
      <c r="T423" s="203"/>
      <c r="U423" s="203"/>
    </row>
    <row r="424" spans="16:21">
      <c r="P424" s="203"/>
      <c r="Q424" s="203"/>
      <c r="R424" s="203"/>
      <c r="S424" s="203"/>
      <c r="T424" s="203"/>
      <c r="U424" s="203"/>
    </row>
    <row r="425" spans="16:21">
      <c r="P425" s="203"/>
      <c r="Q425" s="203"/>
      <c r="R425" s="203"/>
      <c r="S425" s="203"/>
      <c r="T425" s="203"/>
      <c r="U425" s="203"/>
    </row>
    <row r="426" spans="16:21">
      <c r="P426" s="203"/>
      <c r="Q426" s="203"/>
      <c r="R426" s="203"/>
      <c r="S426" s="203"/>
      <c r="T426" s="203"/>
      <c r="U426" s="203"/>
    </row>
    <row r="427" spans="16:21">
      <c r="P427" s="203"/>
      <c r="Q427" s="203"/>
      <c r="R427" s="203"/>
      <c r="S427" s="203"/>
      <c r="T427" s="203"/>
      <c r="U427" s="203"/>
    </row>
    <row r="428" spans="16:21">
      <c r="P428" s="203"/>
      <c r="Q428" s="203"/>
      <c r="R428" s="203"/>
      <c r="S428" s="203"/>
      <c r="T428" s="203"/>
      <c r="U428" s="203"/>
    </row>
    <row r="429" spans="16:21">
      <c r="P429" s="203"/>
      <c r="Q429" s="203"/>
      <c r="R429" s="203"/>
      <c r="S429" s="203"/>
      <c r="T429" s="203"/>
      <c r="U429" s="203"/>
    </row>
    <row r="430" spans="16:21">
      <c r="P430" s="203"/>
      <c r="Q430" s="203"/>
      <c r="R430" s="203"/>
      <c r="S430" s="203"/>
      <c r="T430" s="203"/>
      <c r="U430" s="203"/>
    </row>
    <row r="431" spans="16:21">
      <c r="P431" s="203"/>
      <c r="Q431" s="203"/>
      <c r="R431" s="203"/>
      <c r="S431" s="203"/>
      <c r="T431" s="203"/>
      <c r="U431" s="203"/>
    </row>
    <row r="432" spans="16:21">
      <c r="P432" s="203"/>
      <c r="Q432" s="203"/>
      <c r="R432" s="203"/>
      <c r="S432" s="203"/>
      <c r="T432" s="203"/>
      <c r="U432" s="203"/>
    </row>
    <row r="433" spans="16:21">
      <c r="P433" s="203"/>
      <c r="Q433" s="203"/>
      <c r="R433" s="203"/>
      <c r="S433" s="203"/>
      <c r="T433" s="203"/>
      <c r="U433" s="203"/>
    </row>
    <row r="434" spans="16:21">
      <c r="P434" s="203"/>
      <c r="Q434" s="203"/>
      <c r="R434" s="203"/>
      <c r="S434" s="203"/>
      <c r="T434" s="203"/>
      <c r="U434" s="203"/>
    </row>
    <row r="435" spans="16:21">
      <c r="P435" s="203"/>
      <c r="Q435" s="203"/>
      <c r="R435" s="203"/>
      <c r="S435" s="203"/>
      <c r="T435" s="203"/>
      <c r="U435" s="203"/>
    </row>
    <row r="436" spans="16:21">
      <c r="P436" s="203"/>
      <c r="Q436" s="203"/>
      <c r="R436" s="203"/>
      <c r="S436" s="203"/>
      <c r="T436" s="203"/>
      <c r="U436" s="203"/>
    </row>
    <row r="437" spans="16:21">
      <c r="P437" s="203"/>
      <c r="Q437" s="203"/>
      <c r="R437" s="203"/>
      <c r="S437" s="203"/>
      <c r="T437" s="203"/>
      <c r="U437" s="203"/>
    </row>
    <row r="438" spans="16:21">
      <c r="P438" s="203"/>
      <c r="Q438" s="203"/>
      <c r="R438" s="203"/>
      <c r="S438" s="203"/>
      <c r="T438" s="203"/>
      <c r="U438" s="203"/>
    </row>
    <row r="439" spans="16:21">
      <c r="P439" s="203"/>
      <c r="Q439" s="203"/>
      <c r="R439" s="203"/>
      <c r="S439" s="203"/>
      <c r="T439" s="203"/>
      <c r="U439" s="203"/>
    </row>
    <row r="440" spans="16:21">
      <c r="P440" s="203"/>
      <c r="Q440" s="203"/>
      <c r="R440" s="203"/>
      <c r="S440" s="203"/>
      <c r="T440" s="203"/>
      <c r="U440" s="203"/>
    </row>
    <row r="441" spans="16:21">
      <c r="P441" s="203"/>
      <c r="Q441" s="203"/>
      <c r="R441" s="203"/>
      <c r="S441" s="203"/>
      <c r="T441" s="203"/>
      <c r="U441" s="203"/>
    </row>
    <row r="442" spans="16:21">
      <c r="P442" s="203"/>
      <c r="Q442" s="203"/>
      <c r="R442" s="203"/>
      <c r="S442" s="203"/>
      <c r="T442" s="203"/>
      <c r="U442" s="203"/>
    </row>
    <row r="443" spans="16:21">
      <c r="P443" s="203"/>
      <c r="Q443" s="203"/>
      <c r="R443" s="203"/>
      <c r="S443" s="203"/>
      <c r="T443" s="203"/>
      <c r="U443" s="203"/>
    </row>
    <row r="444" spans="16:21">
      <c r="P444" s="203"/>
      <c r="Q444" s="203"/>
      <c r="R444" s="203"/>
      <c r="S444" s="203"/>
      <c r="T444" s="203"/>
      <c r="U444" s="203"/>
    </row>
    <row r="445" spans="16:21">
      <c r="P445" s="203"/>
      <c r="Q445" s="203"/>
      <c r="R445" s="203"/>
      <c r="S445" s="203"/>
      <c r="T445" s="203"/>
      <c r="U445" s="203"/>
    </row>
    <row r="446" spans="16:21">
      <c r="P446" s="203"/>
      <c r="Q446" s="203"/>
      <c r="R446" s="203"/>
      <c r="S446" s="203"/>
      <c r="T446" s="203"/>
      <c r="U446" s="203"/>
    </row>
    <row r="447" spans="16:21">
      <c r="P447" s="203"/>
      <c r="Q447" s="203"/>
      <c r="R447" s="203"/>
      <c r="S447" s="203"/>
      <c r="T447" s="203"/>
      <c r="U447" s="203"/>
    </row>
    <row r="448" spans="16:21">
      <c r="P448" s="203"/>
      <c r="Q448" s="203"/>
      <c r="R448" s="203"/>
      <c r="S448" s="203"/>
      <c r="T448" s="203"/>
      <c r="U448" s="203"/>
    </row>
    <row r="449" spans="16:21">
      <c r="P449" s="203"/>
      <c r="Q449" s="203"/>
      <c r="R449" s="203"/>
      <c r="S449" s="203"/>
      <c r="T449" s="203"/>
      <c r="U449" s="203"/>
    </row>
    <row r="450" spans="16:21">
      <c r="P450" s="203"/>
      <c r="Q450" s="203"/>
      <c r="R450" s="203"/>
      <c r="S450" s="203"/>
      <c r="T450" s="203"/>
      <c r="U450" s="203"/>
    </row>
    <row r="451" spans="16:21">
      <c r="P451" s="203"/>
      <c r="Q451" s="203"/>
      <c r="R451" s="203"/>
      <c r="S451" s="203"/>
      <c r="T451" s="203"/>
      <c r="U451" s="203"/>
    </row>
    <row r="452" spans="16:21">
      <c r="P452" s="203"/>
      <c r="Q452" s="203"/>
      <c r="R452" s="203"/>
      <c r="S452" s="203"/>
      <c r="T452" s="203"/>
      <c r="U452" s="203"/>
    </row>
    <row r="453" spans="16:21">
      <c r="P453" s="203"/>
      <c r="Q453" s="203"/>
      <c r="R453" s="203"/>
      <c r="S453" s="203"/>
      <c r="T453" s="203"/>
      <c r="U453" s="203"/>
    </row>
    <row r="454" spans="16:21">
      <c r="P454" s="203"/>
      <c r="Q454" s="203"/>
      <c r="R454" s="203"/>
      <c r="S454" s="203"/>
      <c r="T454" s="203"/>
      <c r="U454" s="203"/>
    </row>
    <row r="455" spans="16:21">
      <c r="P455" s="203"/>
      <c r="Q455" s="203"/>
      <c r="R455" s="203"/>
      <c r="S455" s="203"/>
      <c r="T455" s="203"/>
      <c r="U455" s="203"/>
    </row>
    <row r="456" spans="16:21">
      <c r="P456" s="203"/>
      <c r="Q456" s="203"/>
      <c r="R456" s="203"/>
      <c r="S456" s="203"/>
      <c r="T456" s="203"/>
      <c r="U456" s="203"/>
    </row>
    <row r="457" spans="16:21">
      <c r="P457" s="203"/>
      <c r="Q457" s="203"/>
      <c r="R457" s="203"/>
      <c r="S457" s="203"/>
      <c r="T457" s="203"/>
      <c r="U457" s="203"/>
    </row>
    <row r="458" spans="16:21">
      <c r="P458" s="203"/>
      <c r="Q458" s="203"/>
      <c r="R458" s="203"/>
      <c r="S458" s="203"/>
      <c r="T458" s="203"/>
      <c r="U458" s="203"/>
    </row>
    <row r="459" spans="16:21">
      <c r="P459" s="203"/>
      <c r="Q459" s="203"/>
      <c r="R459" s="203"/>
      <c r="S459" s="203"/>
      <c r="T459" s="203"/>
      <c r="U459" s="203"/>
    </row>
    <row r="460" spans="16:21">
      <c r="P460" s="203"/>
      <c r="Q460" s="203"/>
      <c r="R460" s="203"/>
      <c r="S460" s="203"/>
      <c r="T460" s="203"/>
      <c r="U460" s="203"/>
    </row>
    <row r="461" spans="16:21">
      <c r="P461" s="203"/>
      <c r="Q461" s="203"/>
      <c r="R461" s="203"/>
      <c r="S461" s="203"/>
      <c r="T461" s="203"/>
      <c r="U461" s="203"/>
    </row>
    <row r="462" spans="16:21">
      <c r="P462" s="203"/>
      <c r="Q462" s="203"/>
      <c r="R462" s="203"/>
      <c r="S462" s="203"/>
      <c r="T462" s="203"/>
      <c r="U462" s="203"/>
    </row>
    <row r="463" spans="16:21">
      <c r="P463" s="203"/>
      <c r="Q463" s="203"/>
      <c r="R463" s="203"/>
      <c r="S463" s="203"/>
      <c r="T463" s="203"/>
      <c r="U463" s="203"/>
    </row>
    <row r="464" spans="16:21">
      <c r="P464" s="203"/>
      <c r="Q464" s="203"/>
      <c r="R464" s="203"/>
      <c r="S464" s="203"/>
      <c r="T464" s="203"/>
      <c r="U464" s="203"/>
    </row>
    <row r="465" spans="16:21">
      <c r="P465" s="203"/>
      <c r="Q465" s="203"/>
      <c r="R465" s="203"/>
      <c r="S465" s="203"/>
      <c r="T465" s="203"/>
      <c r="U465" s="203"/>
    </row>
    <row r="466" spans="16:21">
      <c r="P466" s="203"/>
      <c r="Q466" s="203"/>
      <c r="R466" s="203"/>
      <c r="S466" s="203"/>
      <c r="T466" s="203"/>
      <c r="U466" s="203"/>
    </row>
    <row r="467" spans="16:21">
      <c r="P467" s="203"/>
      <c r="Q467" s="203"/>
      <c r="R467" s="203"/>
      <c r="S467" s="203"/>
      <c r="T467" s="203"/>
      <c r="U467" s="203"/>
    </row>
    <row r="468" spans="16:21">
      <c r="P468" s="203"/>
      <c r="Q468" s="203"/>
      <c r="R468" s="203"/>
      <c r="S468" s="203"/>
      <c r="T468" s="203"/>
      <c r="U468" s="203"/>
    </row>
    <row r="469" spans="16:21">
      <c r="P469" s="203"/>
      <c r="Q469" s="203"/>
      <c r="R469" s="203"/>
      <c r="S469" s="203"/>
      <c r="T469" s="203"/>
      <c r="U469" s="203"/>
    </row>
    <row r="470" spans="16:21">
      <c r="P470" s="203"/>
      <c r="Q470" s="203"/>
      <c r="R470" s="203"/>
      <c r="S470" s="203"/>
      <c r="T470" s="203"/>
      <c r="U470" s="203"/>
    </row>
    <row r="471" spans="16:21">
      <c r="P471" s="203"/>
      <c r="Q471" s="203"/>
      <c r="R471" s="203"/>
      <c r="S471" s="203"/>
      <c r="T471" s="203"/>
      <c r="U471" s="203"/>
    </row>
    <row r="472" spans="16:21">
      <c r="P472" s="203"/>
      <c r="Q472" s="203"/>
      <c r="R472" s="203"/>
      <c r="S472" s="203"/>
      <c r="T472" s="203"/>
      <c r="U472" s="203"/>
    </row>
    <row r="473" spans="16:21">
      <c r="P473" s="203"/>
      <c r="Q473" s="203"/>
      <c r="R473" s="203"/>
      <c r="S473" s="203"/>
      <c r="T473" s="203"/>
      <c r="U473" s="203"/>
    </row>
    <row r="474" spans="16:21">
      <c r="P474" s="203"/>
      <c r="Q474" s="203"/>
      <c r="R474" s="203"/>
      <c r="S474" s="203"/>
      <c r="T474" s="203"/>
      <c r="U474" s="203"/>
    </row>
    <row r="475" spans="16:21">
      <c r="P475" s="203"/>
      <c r="Q475" s="203"/>
      <c r="R475" s="203"/>
      <c r="S475" s="203"/>
      <c r="T475" s="203"/>
      <c r="U475" s="203"/>
    </row>
    <row r="476" spans="16:21">
      <c r="P476" s="203"/>
      <c r="Q476" s="203"/>
      <c r="R476" s="203"/>
      <c r="S476" s="203"/>
      <c r="T476" s="203"/>
      <c r="U476" s="203"/>
    </row>
    <row r="477" spans="16:21">
      <c r="P477" s="203"/>
      <c r="Q477" s="203"/>
      <c r="R477" s="203"/>
      <c r="S477" s="203"/>
      <c r="T477" s="203"/>
      <c r="U477" s="203"/>
    </row>
    <row r="478" spans="16:21">
      <c r="P478" s="203"/>
      <c r="Q478" s="203"/>
      <c r="R478" s="203"/>
      <c r="S478" s="203"/>
      <c r="T478" s="203"/>
      <c r="U478" s="203"/>
    </row>
    <row r="479" spans="16:21">
      <c r="P479" s="203"/>
      <c r="Q479" s="203"/>
      <c r="R479" s="203"/>
      <c r="S479" s="203"/>
      <c r="T479" s="203"/>
      <c r="U479" s="203"/>
    </row>
    <row r="480" spans="16:21">
      <c r="P480" s="203"/>
      <c r="Q480" s="203"/>
      <c r="R480" s="203"/>
      <c r="S480" s="203"/>
      <c r="T480" s="203"/>
      <c r="U480" s="203"/>
    </row>
    <row r="481" spans="16:21">
      <c r="P481" s="203"/>
      <c r="Q481" s="203"/>
      <c r="R481" s="203"/>
      <c r="S481" s="203"/>
      <c r="T481" s="203"/>
      <c r="U481" s="203"/>
    </row>
    <row r="482" spans="16:21">
      <c r="P482" s="203"/>
      <c r="Q482" s="203"/>
      <c r="R482" s="203"/>
      <c r="S482" s="203"/>
      <c r="T482" s="203"/>
      <c r="U482" s="203"/>
    </row>
    <row r="483" spans="16:21">
      <c r="P483" s="203"/>
      <c r="Q483" s="203"/>
      <c r="R483" s="203"/>
      <c r="S483" s="203"/>
      <c r="T483" s="203"/>
      <c r="U483" s="203"/>
    </row>
    <row r="484" spans="16:21">
      <c r="P484" s="203"/>
      <c r="Q484" s="203"/>
      <c r="R484" s="203"/>
      <c r="S484" s="203"/>
      <c r="T484" s="203"/>
      <c r="U484" s="203"/>
    </row>
    <row r="485" spans="16:21">
      <c r="P485" s="203"/>
      <c r="Q485" s="203"/>
      <c r="R485" s="203"/>
      <c r="S485" s="203"/>
      <c r="T485" s="203"/>
      <c r="U485" s="203"/>
    </row>
    <row r="486" spans="16:21">
      <c r="P486" s="203"/>
      <c r="Q486" s="203"/>
      <c r="R486" s="203"/>
      <c r="S486" s="203"/>
      <c r="T486" s="203"/>
      <c r="U486" s="203"/>
    </row>
    <row r="487" spans="16:21">
      <c r="P487" s="203"/>
      <c r="Q487" s="203"/>
      <c r="R487" s="203"/>
      <c r="S487" s="203"/>
      <c r="T487" s="203"/>
      <c r="U487" s="203"/>
    </row>
    <row r="488" spans="16:21">
      <c r="P488" s="203"/>
      <c r="Q488" s="203"/>
      <c r="R488" s="203"/>
      <c r="S488" s="203"/>
      <c r="T488" s="203"/>
      <c r="U488" s="203"/>
    </row>
    <row r="489" spans="16:21">
      <c r="P489" s="203"/>
      <c r="Q489" s="203"/>
      <c r="R489" s="203"/>
      <c r="S489" s="203"/>
      <c r="T489" s="203"/>
      <c r="U489" s="203"/>
    </row>
    <row r="490" spans="16:21">
      <c r="P490" s="203"/>
      <c r="Q490" s="203"/>
      <c r="R490" s="203"/>
      <c r="S490" s="203"/>
      <c r="T490" s="203"/>
      <c r="U490" s="203"/>
    </row>
    <row r="491" spans="16:21">
      <c r="P491" s="203"/>
      <c r="Q491" s="203"/>
      <c r="R491" s="203"/>
      <c r="S491" s="203"/>
      <c r="T491" s="203"/>
      <c r="U491" s="203"/>
    </row>
    <row r="492" spans="16:21">
      <c r="P492" s="203"/>
      <c r="Q492" s="203"/>
      <c r="R492" s="203"/>
      <c r="S492" s="203"/>
      <c r="T492" s="203"/>
      <c r="U492" s="203"/>
    </row>
    <row r="493" spans="16:21">
      <c r="P493" s="203"/>
      <c r="Q493" s="203"/>
      <c r="R493" s="203"/>
      <c r="S493" s="203"/>
      <c r="T493" s="203"/>
      <c r="U493" s="203"/>
    </row>
    <row r="494" spans="16:21">
      <c r="P494" s="203"/>
      <c r="Q494" s="203"/>
      <c r="R494" s="203"/>
      <c r="S494" s="203"/>
      <c r="T494" s="203"/>
      <c r="U494" s="203"/>
    </row>
    <row r="495" spans="16:21">
      <c r="P495" s="203"/>
      <c r="Q495" s="203"/>
      <c r="R495" s="203"/>
      <c r="S495" s="203"/>
      <c r="T495" s="203"/>
      <c r="U495" s="203"/>
    </row>
    <row r="496" spans="16:21">
      <c r="P496" s="203"/>
      <c r="Q496" s="203"/>
      <c r="R496" s="203"/>
      <c r="S496" s="203"/>
      <c r="T496" s="203"/>
      <c r="U496" s="203"/>
    </row>
    <row r="497" spans="16:21">
      <c r="P497" s="203"/>
      <c r="Q497" s="203"/>
      <c r="R497" s="203"/>
      <c r="S497" s="203"/>
      <c r="T497" s="203"/>
      <c r="U497" s="203"/>
    </row>
    <row r="498" spans="16:21">
      <c r="P498" s="203"/>
      <c r="Q498" s="203"/>
      <c r="R498" s="203"/>
      <c r="S498" s="203"/>
      <c r="T498" s="203"/>
      <c r="U498" s="203"/>
    </row>
    <row r="499" spans="16:21">
      <c r="P499" s="203"/>
      <c r="Q499" s="203"/>
      <c r="R499" s="203"/>
      <c r="S499" s="203"/>
      <c r="T499" s="203"/>
      <c r="U499" s="203"/>
    </row>
    <row r="500" spans="16:21">
      <c r="P500" s="203"/>
      <c r="Q500" s="203"/>
      <c r="R500" s="203"/>
      <c r="S500" s="203"/>
      <c r="T500" s="203"/>
      <c r="U500" s="203"/>
    </row>
    <row r="501" spans="16:21">
      <c r="P501" s="203"/>
      <c r="Q501" s="203"/>
      <c r="R501" s="203"/>
      <c r="S501" s="203"/>
      <c r="T501" s="203"/>
      <c r="U501" s="203"/>
    </row>
    <row r="502" spans="16:21">
      <c r="P502" s="203"/>
      <c r="Q502" s="203"/>
      <c r="R502" s="203"/>
      <c r="S502" s="203"/>
      <c r="T502" s="203"/>
      <c r="U502" s="203"/>
    </row>
    <row r="503" spans="16:21">
      <c r="P503" s="203"/>
      <c r="Q503" s="203"/>
      <c r="R503" s="203"/>
      <c r="S503" s="203"/>
      <c r="T503" s="203"/>
      <c r="U503" s="203"/>
    </row>
    <row r="504" spans="16:21">
      <c r="P504" s="203"/>
      <c r="Q504" s="203"/>
      <c r="R504" s="203"/>
      <c r="S504" s="203"/>
      <c r="T504" s="203"/>
      <c r="U504" s="203"/>
    </row>
    <row r="505" spans="16:21">
      <c r="P505" s="203"/>
      <c r="Q505" s="203"/>
      <c r="R505" s="203"/>
      <c r="S505" s="203"/>
      <c r="T505" s="203"/>
      <c r="U505" s="203"/>
    </row>
    <row r="506" spans="16:21">
      <c r="P506" s="203"/>
      <c r="Q506" s="203"/>
      <c r="R506" s="203"/>
      <c r="S506" s="203"/>
      <c r="T506" s="203"/>
      <c r="U506" s="203"/>
    </row>
    <row r="507" spans="16:21">
      <c r="P507" s="203"/>
      <c r="Q507" s="203"/>
      <c r="R507" s="203"/>
      <c r="S507" s="203"/>
      <c r="T507" s="203"/>
      <c r="U507" s="203"/>
    </row>
    <row r="508" spans="16:21">
      <c r="P508" s="203"/>
      <c r="Q508" s="203"/>
      <c r="R508" s="203"/>
      <c r="S508" s="203"/>
      <c r="T508" s="203"/>
      <c r="U508" s="203"/>
    </row>
    <row r="509" spans="16:21">
      <c r="P509" s="203"/>
      <c r="Q509" s="203"/>
      <c r="R509" s="203"/>
      <c r="S509" s="203"/>
      <c r="T509" s="203"/>
      <c r="U509" s="203"/>
    </row>
    <row r="510" spans="16:21">
      <c r="P510" s="203"/>
      <c r="Q510" s="203"/>
      <c r="R510" s="203"/>
      <c r="S510" s="203"/>
      <c r="T510" s="203"/>
      <c r="U510" s="203"/>
    </row>
    <row r="511" spans="16:21">
      <c r="P511" s="203"/>
      <c r="Q511" s="203"/>
      <c r="R511" s="203"/>
      <c r="S511" s="203"/>
      <c r="T511" s="203"/>
      <c r="U511" s="203"/>
    </row>
    <row r="512" spans="16:21">
      <c r="P512" s="203"/>
      <c r="Q512" s="203"/>
      <c r="R512" s="203"/>
      <c r="S512" s="203"/>
      <c r="T512" s="203"/>
      <c r="U512" s="203"/>
    </row>
    <row r="513" spans="16:21">
      <c r="P513" s="203"/>
      <c r="Q513" s="203"/>
      <c r="R513" s="203"/>
      <c r="S513" s="203"/>
      <c r="T513" s="203"/>
      <c r="U513" s="203"/>
    </row>
    <row r="514" spans="16:21">
      <c r="P514" s="203"/>
      <c r="Q514" s="203"/>
      <c r="R514" s="203"/>
      <c r="S514" s="203"/>
      <c r="T514" s="203"/>
      <c r="U514" s="203"/>
    </row>
    <row r="515" spans="16:21">
      <c r="P515" s="203"/>
      <c r="Q515" s="203"/>
      <c r="R515" s="203"/>
      <c r="S515" s="203"/>
      <c r="T515" s="203"/>
      <c r="U515" s="203"/>
    </row>
    <row r="516" spans="16:21">
      <c r="P516" s="203"/>
      <c r="Q516" s="203"/>
      <c r="R516" s="203"/>
      <c r="S516" s="203"/>
      <c r="T516" s="203"/>
      <c r="U516" s="203"/>
    </row>
    <row r="517" spans="16:21">
      <c r="P517" s="203"/>
      <c r="Q517" s="203"/>
      <c r="R517" s="203"/>
      <c r="S517" s="203"/>
      <c r="T517" s="203"/>
      <c r="U517" s="203"/>
    </row>
    <row r="518" spans="16:21">
      <c r="P518" s="203"/>
      <c r="Q518" s="203"/>
      <c r="R518" s="203"/>
      <c r="S518" s="203"/>
      <c r="T518" s="203"/>
      <c r="U518" s="203"/>
    </row>
    <row r="519" spans="16:21">
      <c r="P519" s="203"/>
      <c r="Q519" s="203"/>
      <c r="R519" s="203"/>
      <c r="S519" s="203"/>
      <c r="T519" s="203"/>
      <c r="U519" s="203"/>
    </row>
    <row r="520" spans="16:21">
      <c r="P520" s="203"/>
      <c r="Q520" s="203"/>
      <c r="R520" s="203"/>
      <c r="S520" s="203"/>
      <c r="T520" s="203"/>
      <c r="U520" s="203"/>
    </row>
    <row r="521" spans="16:21">
      <c r="P521" s="203"/>
      <c r="Q521" s="203"/>
      <c r="R521" s="203"/>
      <c r="S521" s="203"/>
      <c r="T521" s="203"/>
      <c r="U521" s="203"/>
    </row>
    <row r="522" spans="16:21">
      <c r="P522" s="203"/>
      <c r="Q522" s="203"/>
      <c r="R522" s="203"/>
      <c r="S522" s="203"/>
      <c r="T522" s="203"/>
      <c r="U522" s="203"/>
    </row>
    <row r="523" spans="16:21">
      <c r="P523" s="203"/>
      <c r="Q523" s="203"/>
      <c r="R523" s="203"/>
      <c r="S523" s="203"/>
      <c r="T523" s="203"/>
      <c r="U523" s="203"/>
    </row>
    <row r="524" spans="16:21">
      <c r="P524" s="203"/>
      <c r="Q524" s="203"/>
      <c r="R524" s="203"/>
      <c r="S524" s="203"/>
      <c r="T524" s="203"/>
      <c r="U524" s="203"/>
    </row>
    <row r="525" spans="16:21">
      <c r="P525" s="203"/>
      <c r="Q525" s="203"/>
      <c r="R525" s="203"/>
      <c r="S525" s="203"/>
      <c r="T525" s="203"/>
      <c r="U525" s="203"/>
    </row>
    <row r="526" spans="16:21">
      <c r="P526" s="203"/>
      <c r="Q526" s="203"/>
      <c r="R526" s="203"/>
      <c r="S526" s="203"/>
      <c r="T526" s="203"/>
      <c r="U526" s="203"/>
    </row>
    <row r="527" spans="16:21">
      <c r="P527" s="203"/>
      <c r="Q527" s="203"/>
      <c r="R527" s="203"/>
      <c r="S527" s="203"/>
      <c r="T527" s="203"/>
      <c r="U527" s="203"/>
    </row>
    <row r="528" spans="16:21">
      <c r="P528" s="203"/>
      <c r="Q528" s="203"/>
      <c r="R528" s="203"/>
      <c r="S528" s="203"/>
      <c r="T528" s="203"/>
      <c r="U528" s="203"/>
    </row>
    <row r="529" spans="16:21">
      <c r="P529" s="203"/>
      <c r="Q529" s="203"/>
      <c r="R529" s="203"/>
      <c r="S529" s="203"/>
      <c r="T529" s="203"/>
      <c r="U529" s="203"/>
    </row>
    <row r="530" spans="16:21">
      <c r="P530" s="203"/>
      <c r="Q530" s="203"/>
      <c r="R530" s="203"/>
      <c r="S530" s="203"/>
      <c r="T530" s="203"/>
      <c r="U530" s="203"/>
    </row>
    <row r="531" spans="16:21">
      <c r="P531" s="203"/>
      <c r="Q531" s="203"/>
      <c r="R531" s="203"/>
      <c r="S531" s="203"/>
      <c r="T531" s="203"/>
      <c r="U531" s="203"/>
    </row>
    <row r="532" spans="16:21">
      <c r="P532" s="203"/>
      <c r="Q532" s="203"/>
      <c r="R532" s="203"/>
      <c r="S532" s="203"/>
      <c r="T532" s="203"/>
      <c r="U532" s="203"/>
    </row>
    <row r="533" spans="16:21">
      <c r="P533" s="203"/>
      <c r="Q533" s="203"/>
      <c r="R533" s="203"/>
      <c r="S533" s="203"/>
      <c r="T533" s="203"/>
      <c r="U533" s="203"/>
    </row>
    <row r="534" spans="16:21">
      <c r="P534" s="203"/>
      <c r="Q534" s="203"/>
      <c r="R534" s="203"/>
      <c r="S534" s="203"/>
      <c r="T534" s="203"/>
      <c r="U534" s="203"/>
    </row>
    <row r="535" spans="16:21">
      <c r="P535" s="203"/>
      <c r="Q535" s="203"/>
      <c r="R535" s="203"/>
      <c r="S535" s="203"/>
      <c r="T535" s="203"/>
      <c r="U535" s="203"/>
    </row>
    <row r="536" spans="16:21">
      <c r="P536" s="203"/>
      <c r="Q536" s="203"/>
      <c r="R536" s="203"/>
      <c r="S536" s="203"/>
      <c r="T536" s="203"/>
      <c r="U536" s="203"/>
    </row>
    <row r="537" spans="16:21">
      <c r="P537" s="203"/>
      <c r="Q537" s="203"/>
      <c r="R537" s="203"/>
      <c r="S537" s="203"/>
      <c r="T537" s="203"/>
      <c r="U537" s="203"/>
    </row>
    <row r="538" spans="16:21">
      <c r="P538" s="203"/>
      <c r="Q538" s="203"/>
      <c r="R538" s="203"/>
      <c r="S538" s="203"/>
      <c r="T538" s="203"/>
      <c r="U538" s="203"/>
    </row>
    <row r="539" spans="16:21">
      <c r="P539" s="203"/>
      <c r="Q539" s="203"/>
      <c r="R539" s="203"/>
      <c r="S539" s="203"/>
      <c r="T539" s="203"/>
      <c r="U539" s="203"/>
    </row>
    <row r="540" spans="16:21">
      <c r="P540" s="203"/>
      <c r="Q540" s="203"/>
      <c r="R540" s="203"/>
      <c r="S540" s="203"/>
      <c r="T540" s="203"/>
      <c r="U540" s="203"/>
    </row>
    <row r="541" spans="16:21">
      <c r="P541" s="203"/>
      <c r="Q541" s="203"/>
      <c r="R541" s="203"/>
      <c r="S541" s="203"/>
      <c r="T541" s="203"/>
      <c r="U541" s="203"/>
    </row>
    <row r="542" spans="16:21">
      <c r="P542" s="203"/>
      <c r="Q542" s="203"/>
      <c r="R542" s="203"/>
      <c r="S542" s="203"/>
      <c r="T542" s="203"/>
      <c r="U542" s="203"/>
    </row>
    <row r="543" spans="16:21">
      <c r="P543" s="203"/>
      <c r="Q543" s="203"/>
      <c r="R543" s="203"/>
      <c r="S543" s="203"/>
      <c r="T543" s="203"/>
      <c r="U543" s="203"/>
    </row>
    <row r="544" spans="16:21">
      <c r="P544" s="203"/>
      <c r="Q544" s="203"/>
      <c r="R544" s="203"/>
      <c r="S544" s="203"/>
      <c r="T544" s="203"/>
      <c r="U544" s="203"/>
    </row>
    <row r="545" spans="16:21">
      <c r="P545" s="203"/>
      <c r="Q545" s="203"/>
      <c r="R545" s="203"/>
      <c r="S545" s="203"/>
      <c r="T545" s="203"/>
      <c r="U545" s="203"/>
    </row>
    <row r="546" spans="16:21">
      <c r="P546" s="203"/>
      <c r="Q546" s="203"/>
      <c r="R546" s="203"/>
      <c r="S546" s="203"/>
      <c r="T546" s="203"/>
      <c r="U546" s="203"/>
    </row>
    <row r="547" spans="16:21">
      <c r="P547" s="203"/>
      <c r="Q547" s="203"/>
      <c r="R547" s="203"/>
      <c r="S547" s="203"/>
      <c r="T547" s="203"/>
      <c r="U547" s="203"/>
    </row>
    <row r="548" spans="16:21">
      <c r="P548" s="203"/>
      <c r="Q548" s="203"/>
      <c r="R548" s="203"/>
      <c r="S548" s="203"/>
      <c r="T548" s="203"/>
      <c r="U548" s="203"/>
    </row>
    <row r="549" spans="16:21">
      <c r="P549" s="203"/>
      <c r="Q549" s="203"/>
      <c r="R549" s="203"/>
      <c r="S549" s="203"/>
      <c r="T549" s="203"/>
      <c r="U549" s="203"/>
    </row>
    <row r="550" spans="16:21">
      <c r="P550" s="203"/>
      <c r="Q550" s="203"/>
      <c r="R550" s="203"/>
      <c r="S550" s="203"/>
      <c r="T550" s="203"/>
      <c r="U550" s="203"/>
    </row>
    <row r="551" spans="16:21">
      <c r="P551" s="203"/>
      <c r="Q551" s="203"/>
      <c r="R551" s="203"/>
      <c r="S551" s="203"/>
      <c r="T551" s="203"/>
      <c r="U551" s="203"/>
    </row>
    <row r="552" spans="16:21">
      <c r="P552" s="203"/>
      <c r="Q552" s="203"/>
      <c r="R552" s="203"/>
      <c r="S552" s="203"/>
      <c r="T552" s="203"/>
      <c r="U552" s="203"/>
    </row>
    <row r="553" spans="16:21">
      <c r="P553" s="203"/>
      <c r="Q553" s="203"/>
      <c r="R553" s="203"/>
      <c r="S553" s="203"/>
      <c r="T553" s="203"/>
      <c r="U553" s="203"/>
    </row>
    <row r="554" spans="16:21">
      <c r="P554" s="203"/>
      <c r="Q554" s="203"/>
      <c r="R554" s="203"/>
      <c r="S554" s="203"/>
      <c r="T554" s="203"/>
      <c r="U554" s="203"/>
    </row>
    <row r="555" spans="16:21">
      <c r="P555" s="203"/>
      <c r="Q555" s="203"/>
      <c r="R555" s="203"/>
      <c r="S555" s="203"/>
      <c r="T555" s="203"/>
      <c r="U555" s="203"/>
    </row>
    <row r="556" spans="16:21">
      <c r="P556" s="203"/>
      <c r="Q556" s="203"/>
      <c r="R556" s="203"/>
      <c r="S556" s="203"/>
      <c r="T556" s="203"/>
      <c r="U556" s="203"/>
    </row>
    <row r="557" spans="16:21">
      <c r="P557" s="203"/>
      <c r="Q557" s="203"/>
      <c r="R557" s="203"/>
      <c r="S557" s="203"/>
      <c r="T557" s="203"/>
      <c r="U557" s="203"/>
    </row>
    <row r="558" spans="16:21">
      <c r="P558" s="203"/>
      <c r="Q558" s="203"/>
      <c r="R558" s="203"/>
      <c r="S558" s="203"/>
      <c r="T558" s="203"/>
      <c r="U558" s="203"/>
    </row>
    <row r="559" spans="16:21">
      <c r="P559" s="203"/>
      <c r="Q559" s="203"/>
      <c r="R559" s="203"/>
      <c r="S559" s="203"/>
      <c r="T559" s="203"/>
      <c r="U559" s="203"/>
    </row>
    <row r="560" spans="16:21">
      <c r="P560" s="203"/>
      <c r="Q560" s="203"/>
      <c r="R560" s="203"/>
      <c r="S560" s="203"/>
      <c r="T560" s="203"/>
      <c r="U560" s="203"/>
    </row>
    <row r="561" spans="16:21">
      <c r="P561" s="203"/>
      <c r="Q561" s="203"/>
      <c r="R561" s="203"/>
      <c r="S561" s="203"/>
      <c r="T561" s="203"/>
      <c r="U561" s="203"/>
    </row>
    <row r="562" spans="16:21">
      <c r="P562" s="203"/>
      <c r="Q562" s="203"/>
      <c r="R562" s="203"/>
      <c r="S562" s="203"/>
      <c r="T562" s="203"/>
      <c r="U562" s="203"/>
    </row>
    <row r="563" spans="16:21">
      <c r="P563" s="203"/>
      <c r="Q563" s="203"/>
      <c r="R563" s="203"/>
      <c r="S563" s="203"/>
      <c r="T563" s="203"/>
      <c r="U563" s="203"/>
    </row>
    <row r="564" spans="16:21">
      <c r="P564" s="203"/>
      <c r="Q564" s="203"/>
      <c r="R564" s="203"/>
      <c r="S564" s="203"/>
      <c r="T564" s="203"/>
      <c r="U564" s="203"/>
    </row>
    <row r="565" spans="16:21">
      <c r="P565" s="203"/>
      <c r="Q565" s="203"/>
      <c r="R565" s="203"/>
      <c r="S565" s="203"/>
      <c r="T565" s="203"/>
      <c r="U565" s="203"/>
    </row>
    <row r="566" spans="16:21">
      <c r="P566" s="203"/>
      <c r="Q566" s="203"/>
      <c r="R566" s="203"/>
      <c r="S566" s="203"/>
      <c r="T566" s="203"/>
      <c r="U566" s="203"/>
    </row>
    <row r="567" spans="16:21">
      <c r="P567" s="203"/>
      <c r="Q567" s="203"/>
      <c r="R567" s="203"/>
      <c r="S567" s="203"/>
      <c r="T567" s="203"/>
      <c r="U567" s="203"/>
    </row>
    <row r="568" spans="16:21">
      <c r="P568" s="203"/>
      <c r="Q568" s="203"/>
      <c r="R568" s="203"/>
      <c r="S568" s="203"/>
      <c r="T568" s="203"/>
      <c r="U568" s="203"/>
    </row>
    <row r="569" spans="16:21">
      <c r="P569" s="203"/>
      <c r="Q569" s="203"/>
      <c r="R569" s="203"/>
      <c r="S569" s="203"/>
      <c r="T569" s="203"/>
      <c r="U569" s="203"/>
    </row>
    <row r="570" spans="16:21">
      <c r="P570" s="203"/>
      <c r="Q570" s="203"/>
      <c r="R570" s="203"/>
      <c r="S570" s="203"/>
      <c r="T570" s="203"/>
      <c r="U570" s="203"/>
    </row>
    <row r="571" spans="16:21">
      <c r="P571" s="203"/>
      <c r="Q571" s="203"/>
      <c r="R571" s="203"/>
      <c r="S571" s="203"/>
      <c r="T571" s="203"/>
      <c r="U571" s="203"/>
    </row>
    <row r="572" spans="16:21">
      <c r="P572" s="203"/>
      <c r="Q572" s="203"/>
      <c r="R572" s="203"/>
      <c r="S572" s="203"/>
      <c r="T572" s="203"/>
      <c r="U572" s="203"/>
    </row>
    <row r="573" spans="16:21">
      <c r="P573" s="203"/>
      <c r="Q573" s="203"/>
      <c r="R573" s="203"/>
      <c r="S573" s="203"/>
      <c r="T573" s="203"/>
      <c r="U573" s="203"/>
    </row>
    <row r="574" spans="16:21">
      <c r="P574" s="203"/>
      <c r="Q574" s="203"/>
      <c r="R574" s="203"/>
      <c r="S574" s="203"/>
      <c r="T574" s="203"/>
      <c r="U574" s="203"/>
    </row>
    <row r="575" spans="16:21">
      <c r="P575" s="203"/>
      <c r="Q575" s="203"/>
      <c r="R575" s="203"/>
      <c r="S575" s="203"/>
      <c r="T575" s="203"/>
      <c r="U575" s="203"/>
    </row>
    <row r="576" spans="16:21">
      <c r="P576" s="203"/>
      <c r="Q576" s="203"/>
      <c r="R576" s="203"/>
      <c r="S576" s="203"/>
      <c r="T576" s="203"/>
      <c r="U576" s="203"/>
    </row>
    <row r="577" spans="16:21">
      <c r="P577" s="203"/>
      <c r="Q577" s="203"/>
      <c r="R577" s="203"/>
      <c r="S577" s="203"/>
      <c r="T577" s="203"/>
      <c r="U577" s="203"/>
    </row>
    <row r="578" spans="16:21">
      <c r="P578" s="203"/>
      <c r="Q578" s="203"/>
      <c r="R578" s="203"/>
      <c r="S578" s="203"/>
      <c r="T578" s="203"/>
      <c r="U578" s="203"/>
    </row>
    <row r="579" spans="16:21">
      <c r="P579" s="203"/>
      <c r="Q579" s="203"/>
      <c r="R579" s="203"/>
      <c r="S579" s="203"/>
      <c r="T579" s="203"/>
      <c r="U579" s="203"/>
    </row>
    <row r="580" spans="16:21">
      <c r="P580" s="203"/>
      <c r="Q580" s="203"/>
      <c r="R580" s="203"/>
      <c r="S580" s="203"/>
      <c r="T580" s="203"/>
      <c r="U580" s="203"/>
    </row>
    <row r="581" spans="16:21">
      <c r="P581" s="203"/>
      <c r="Q581" s="203"/>
      <c r="R581" s="203"/>
      <c r="S581" s="203"/>
      <c r="T581" s="203"/>
      <c r="U581" s="203"/>
    </row>
    <row r="582" spans="16:21">
      <c r="P582" s="203"/>
      <c r="Q582" s="203"/>
      <c r="R582" s="203"/>
      <c r="S582" s="203"/>
      <c r="T582" s="203"/>
      <c r="U582" s="203"/>
    </row>
    <row r="583" spans="16:21">
      <c r="P583" s="203"/>
      <c r="Q583" s="203"/>
      <c r="R583" s="203"/>
      <c r="S583" s="203"/>
      <c r="T583" s="203"/>
      <c r="U583" s="203"/>
    </row>
    <row r="584" spans="16:21">
      <c r="P584" s="203"/>
      <c r="Q584" s="203"/>
      <c r="R584" s="203"/>
      <c r="S584" s="203"/>
      <c r="T584" s="203"/>
      <c r="U584" s="203"/>
    </row>
    <row r="585" spans="16:21">
      <c r="P585" s="203"/>
      <c r="Q585" s="203"/>
      <c r="R585" s="203"/>
      <c r="S585" s="203"/>
      <c r="T585" s="203"/>
      <c r="U585" s="203"/>
    </row>
    <row r="586" spans="16:21">
      <c r="P586" s="203"/>
      <c r="Q586" s="203"/>
      <c r="R586" s="203"/>
      <c r="S586" s="203"/>
      <c r="T586" s="203"/>
      <c r="U586" s="203"/>
    </row>
    <row r="587" spans="16:21">
      <c r="P587" s="203"/>
      <c r="Q587" s="203"/>
      <c r="R587" s="203"/>
      <c r="S587" s="203"/>
      <c r="T587" s="203"/>
      <c r="U587" s="203"/>
    </row>
    <row r="588" spans="16:21">
      <c r="P588" s="203"/>
      <c r="Q588" s="203"/>
      <c r="R588" s="203"/>
      <c r="S588" s="203"/>
      <c r="T588" s="203"/>
      <c r="U588" s="203"/>
    </row>
    <row r="589" spans="16:21">
      <c r="P589" s="203"/>
      <c r="Q589" s="203"/>
      <c r="R589" s="203"/>
      <c r="S589" s="203"/>
      <c r="T589" s="203"/>
      <c r="U589" s="203"/>
    </row>
    <row r="590" spans="16:21">
      <c r="P590" s="203"/>
      <c r="Q590" s="203"/>
      <c r="R590" s="203"/>
      <c r="S590" s="203"/>
      <c r="T590" s="203"/>
      <c r="U590" s="203"/>
    </row>
    <row r="591" spans="16:21">
      <c r="P591" s="203"/>
      <c r="Q591" s="203"/>
      <c r="R591" s="203"/>
      <c r="S591" s="203"/>
      <c r="T591" s="203"/>
      <c r="U591" s="203"/>
    </row>
    <row r="592" spans="16:21">
      <c r="P592" s="203"/>
      <c r="Q592" s="203"/>
      <c r="R592" s="203"/>
      <c r="S592" s="203"/>
      <c r="T592" s="203"/>
      <c r="U592" s="203"/>
    </row>
    <row r="593" spans="16:21">
      <c r="P593" s="203"/>
      <c r="Q593" s="203"/>
      <c r="R593" s="203"/>
      <c r="S593" s="203"/>
      <c r="T593" s="203"/>
      <c r="U593" s="203"/>
    </row>
    <row r="594" spans="16:21">
      <c r="P594" s="203"/>
      <c r="Q594" s="203"/>
      <c r="R594" s="203"/>
      <c r="S594" s="203"/>
      <c r="T594" s="203"/>
      <c r="U594" s="203"/>
    </row>
    <row r="595" spans="16:21">
      <c r="P595" s="203"/>
      <c r="Q595" s="203"/>
      <c r="R595" s="203"/>
      <c r="S595" s="203"/>
      <c r="T595" s="203"/>
      <c r="U595" s="203"/>
    </row>
    <row r="596" spans="16:21">
      <c r="P596" s="203"/>
      <c r="Q596" s="203"/>
      <c r="R596" s="203"/>
      <c r="S596" s="203"/>
      <c r="T596" s="203"/>
      <c r="U596" s="203"/>
    </row>
    <row r="597" spans="16:21">
      <c r="P597" s="203"/>
      <c r="Q597" s="203"/>
      <c r="R597" s="203"/>
      <c r="S597" s="203"/>
      <c r="T597" s="203"/>
      <c r="U597" s="203"/>
    </row>
    <row r="598" spans="16:21">
      <c r="P598" s="203"/>
      <c r="Q598" s="203"/>
      <c r="R598" s="203"/>
      <c r="S598" s="203"/>
      <c r="T598" s="203"/>
      <c r="U598" s="203"/>
    </row>
    <row r="599" spans="16:21">
      <c r="P599" s="203"/>
      <c r="Q599" s="203"/>
      <c r="R599" s="203"/>
      <c r="S599" s="203"/>
      <c r="T599" s="203"/>
      <c r="U599" s="203"/>
    </row>
    <row r="600" spans="16:21">
      <c r="P600" s="203"/>
      <c r="Q600" s="203"/>
      <c r="R600" s="203"/>
      <c r="S600" s="203"/>
      <c r="T600" s="203"/>
      <c r="U600" s="203"/>
    </row>
    <row r="601" spans="16:21">
      <c r="P601" s="203"/>
      <c r="Q601" s="203"/>
      <c r="R601" s="203"/>
      <c r="S601" s="203"/>
      <c r="T601" s="203"/>
      <c r="U601" s="203"/>
    </row>
    <row r="602" spans="16:21">
      <c r="P602" s="203"/>
      <c r="Q602" s="203"/>
      <c r="R602" s="203"/>
      <c r="S602" s="203"/>
      <c r="T602" s="203"/>
      <c r="U602" s="203"/>
    </row>
    <row r="603" spans="16:21">
      <c r="P603" s="203"/>
      <c r="Q603" s="203"/>
      <c r="R603" s="203"/>
      <c r="S603" s="203"/>
      <c r="T603" s="203"/>
      <c r="U603" s="203"/>
    </row>
    <row r="604" spans="16:21">
      <c r="P604" s="203"/>
      <c r="Q604" s="203"/>
      <c r="R604" s="203"/>
      <c r="S604" s="203"/>
      <c r="T604" s="203"/>
      <c r="U604" s="203"/>
    </row>
    <row r="605" spans="16:21">
      <c r="P605" s="203"/>
      <c r="Q605" s="203"/>
      <c r="R605" s="203"/>
      <c r="S605" s="203"/>
      <c r="T605" s="203"/>
      <c r="U605" s="203"/>
    </row>
    <row r="606" spans="16:21">
      <c r="P606" s="203"/>
      <c r="Q606" s="203"/>
      <c r="R606" s="203"/>
      <c r="S606" s="203"/>
      <c r="T606" s="203"/>
      <c r="U606" s="203"/>
    </row>
    <row r="607" spans="16:21">
      <c r="P607" s="203"/>
      <c r="Q607" s="203"/>
      <c r="R607" s="203"/>
      <c r="S607" s="203"/>
      <c r="T607" s="203"/>
      <c r="U607" s="203"/>
    </row>
    <row r="608" spans="16:21">
      <c r="P608" s="203"/>
      <c r="Q608" s="203"/>
      <c r="R608" s="203"/>
      <c r="S608" s="203"/>
      <c r="T608" s="203"/>
      <c r="U608" s="203"/>
    </row>
    <row r="609" spans="16:21">
      <c r="P609" s="203"/>
      <c r="Q609" s="203"/>
      <c r="R609" s="203"/>
      <c r="S609" s="203"/>
      <c r="T609" s="203"/>
      <c r="U609" s="203"/>
    </row>
    <row r="610" spans="16:21">
      <c r="P610" s="203"/>
      <c r="Q610" s="203"/>
      <c r="R610" s="203"/>
      <c r="S610" s="203"/>
      <c r="T610" s="203"/>
      <c r="U610" s="203"/>
    </row>
    <row r="611" spans="16:21">
      <c r="P611" s="203"/>
      <c r="Q611" s="203"/>
      <c r="R611" s="203"/>
      <c r="S611" s="203"/>
      <c r="T611" s="203"/>
      <c r="U611" s="203"/>
    </row>
    <row r="612" spans="16:21">
      <c r="P612" s="203"/>
      <c r="Q612" s="203"/>
      <c r="R612" s="203"/>
      <c r="S612" s="203"/>
      <c r="T612" s="203"/>
      <c r="U612" s="203"/>
    </row>
    <row r="613" spans="16:21">
      <c r="P613" s="203"/>
      <c r="Q613" s="203"/>
      <c r="R613" s="203"/>
      <c r="S613" s="203"/>
      <c r="T613" s="203"/>
      <c r="U613" s="203"/>
    </row>
    <row r="614" spans="16:21">
      <c r="P614" s="203"/>
      <c r="Q614" s="203"/>
      <c r="R614" s="203"/>
      <c r="S614" s="203"/>
      <c r="T614" s="203"/>
      <c r="U614" s="203"/>
    </row>
    <row r="615" spans="16:21">
      <c r="P615" s="203"/>
      <c r="Q615" s="203"/>
      <c r="R615" s="203"/>
      <c r="S615" s="203"/>
      <c r="T615" s="203"/>
      <c r="U615" s="203"/>
    </row>
    <row r="616" spans="16:21">
      <c r="P616" s="203"/>
      <c r="Q616" s="203"/>
      <c r="R616" s="203"/>
      <c r="S616" s="203"/>
      <c r="T616" s="203"/>
      <c r="U616" s="203"/>
    </row>
    <row r="617" spans="16:21">
      <c r="P617" s="203"/>
      <c r="Q617" s="203"/>
      <c r="R617" s="203"/>
      <c r="S617" s="203"/>
      <c r="T617" s="203"/>
      <c r="U617" s="203"/>
    </row>
    <row r="618" spans="16:21">
      <c r="P618" s="203"/>
      <c r="Q618" s="203"/>
      <c r="R618" s="203"/>
      <c r="S618" s="203"/>
      <c r="T618" s="203"/>
      <c r="U618" s="203"/>
    </row>
    <row r="619" spans="16:21">
      <c r="P619" s="203"/>
      <c r="Q619" s="203"/>
      <c r="R619" s="203"/>
      <c r="S619" s="203"/>
      <c r="T619" s="203"/>
      <c r="U619" s="203"/>
    </row>
    <row r="620" spans="16:21">
      <c r="P620" s="203"/>
      <c r="Q620" s="203"/>
      <c r="R620" s="203"/>
      <c r="S620" s="203"/>
      <c r="T620" s="203"/>
      <c r="U620" s="203"/>
    </row>
    <row r="621" spans="16:21">
      <c r="P621" s="203"/>
      <c r="Q621" s="203"/>
      <c r="R621" s="203"/>
      <c r="S621" s="203"/>
      <c r="T621" s="203"/>
      <c r="U621" s="203"/>
    </row>
    <row r="622" spans="16:21">
      <c r="P622" s="203"/>
      <c r="Q622" s="203"/>
      <c r="R622" s="203"/>
      <c r="S622" s="203"/>
      <c r="T622" s="203"/>
      <c r="U622" s="203"/>
    </row>
    <row r="623" spans="16:21">
      <c r="P623" s="203"/>
      <c r="Q623" s="203"/>
      <c r="R623" s="203"/>
      <c r="S623" s="203"/>
      <c r="T623" s="203"/>
      <c r="U623" s="203"/>
    </row>
    <row r="624" spans="16:21">
      <c r="P624" s="203"/>
      <c r="Q624" s="203"/>
      <c r="R624" s="203"/>
      <c r="S624" s="203"/>
      <c r="T624" s="203"/>
      <c r="U624" s="203"/>
    </row>
    <row r="625" spans="16:21">
      <c r="P625" s="203"/>
      <c r="Q625" s="203"/>
      <c r="R625" s="203"/>
      <c r="S625" s="203"/>
      <c r="T625" s="203"/>
      <c r="U625" s="203"/>
    </row>
    <row r="626" spans="16:21">
      <c r="P626" s="203"/>
      <c r="Q626" s="203"/>
      <c r="R626" s="203"/>
      <c r="S626" s="203"/>
      <c r="T626" s="203"/>
      <c r="U626" s="203"/>
    </row>
    <row r="627" spans="16:21">
      <c r="P627" s="203"/>
      <c r="Q627" s="203"/>
      <c r="R627" s="203"/>
      <c r="S627" s="203"/>
      <c r="T627" s="203"/>
      <c r="U627" s="203"/>
    </row>
    <row r="628" spans="16:21">
      <c r="P628" s="203"/>
      <c r="Q628" s="203"/>
      <c r="R628" s="203"/>
      <c r="S628" s="203"/>
      <c r="T628" s="203"/>
      <c r="U628" s="203"/>
    </row>
    <row r="629" spans="16:21">
      <c r="P629" s="203"/>
      <c r="Q629" s="203"/>
      <c r="R629" s="203"/>
      <c r="S629" s="203"/>
      <c r="T629" s="203"/>
      <c r="U629" s="203"/>
    </row>
    <row r="630" spans="16:21">
      <c r="P630" s="203"/>
      <c r="Q630" s="203"/>
      <c r="R630" s="203"/>
      <c r="S630" s="203"/>
      <c r="T630" s="203"/>
      <c r="U630" s="203"/>
    </row>
    <row r="631" spans="16:21">
      <c r="P631" s="203"/>
      <c r="Q631" s="203"/>
      <c r="R631" s="203"/>
      <c r="S631" s="203"/>
      <c r="T631" s="203"/>
      <c r="U631" s="203"/>
    </row>
    <row r="632" spans="16:21">
      <c r="P632" s="203"/>
      <c r="Q632" s="203"/>
      <c r="R632" s="203"/>
      <c r="S632" s="203"/>
      <c r="T632" s="203"/>
      <c r="U632" s="203"/>
    </row>
    <row r="633" spans="16:21">
      <c r="P633" s="203"/>
      <c r="Q633" s="203"/>
      <c r="R633" s="203"/>
      <c r="S633" s="203"/>
      <c r="T633" s="203"/>
      <c r="U633" s="203"/>
    </row>
    <row r="634" spans="16:21">
      <c r="P634" s="203"/>
      <c r="Q634" s="203"/>
      <c r="R634" s="203"/>
      <c r="S634" s="203"/>
      <c r="T634" s="203"/>
      <c r="U634" s="203"/>
    </row>
    <row r="635" spans="16:21">
      <c r="P635" s="203"/>
      <c r="Q635" s="203"/>
      <c r="R635" s="203"/>
      <c r="S635" s="203"/>
      <c r="T635" s="203"/>
      <c r="U635" s="203"/>
    </row>
    <row r="636" spans="16:21">
      <c r="P636" s="203"/>
      <c r="Q636" s="203"/>
      <c r="R636" s="203"/>
      <c r="S636" s="203"/>
      <c r="T636" s="203"/>
      <c r="U636" s="203"/>
    </row>
    <row r="637" spans="16:21">
      <c r="P637" s="203"/>
      <c r="Q637" s="203"/>
      <c r="R637" s="203"/>
      <c r="S637" s="203"/>
      <c r="T637" s="203"/>
      <c r="U637" s="203"/>
    </row>
    <row r="638" spans="16:21">
      <c r="P638" s="203"/>
      <c r="Q638" s="203"/>
      <c r="R638" s="203"/>
      <c r="S638" s="203"/>
      <c r="T638" s="203"/>
      <c r="U638" s="203"/>
    </row>
    <row r="639" spans="16:21">
      <c r="P639" s="203"/>
      <c r="Q639" s="203"/>
      <c r="R639" s="203"/>
      <c r="S639" s="203"/>
      <c r="T639" s="203"/>
      <c r="U639" s="203"/>
    </row>
    <row r="640" spans="16:21">
      <c r="P640" s="203"/>
      <c r="Q640" s="203"/>
      <c r="R640" s="203"/>
      <c r="S640" s="203"/>
      <c r="T640" s="203"/>
      <c r="U640" s="203"/>
    </row>
    <row r="641" spans="16:21">
      <c r="P641" s="203"/>
      <c r="Q641" s="203"/>
      <c r="R641" s="203"/>
      <c r="S641" s="203"/>
      <c r="T641" s="203"/>
      <c r="U641" s="203"/>
    </row>
    <row r="642" spans="16:21">
      <c r="P642" s="203"/>
      <c r="Q642" s="203"/>
      <c r="R642" s="203"/>
      <c r="S642" s="203"/>
      <c r="T642" s="203"/>
      <c r="U642" s="203"/>
    </row>
    <row r="643" spans="16:21">
      <c r="P643" s="203"/>
      <c r="Q643" s="203"/>
      <c r="R643" s="203"/>
      <c r="S643" s="203"/>
      <c r="T643" s="203"/>
      <c r="U643" s="203"/>
    </row>
    <row r="644" spans="16:21">
      <c r="P644" s="203"/>
      <c r="Q644" s="203"/>
      <c r="R644" s="203"/>
      <c r="S644" s="203"/>
      <c r="T644" s="203"/>
      <c r="U644" s="203"/>
    </row>
    <row r="645" spans="16:21">
      <c r="P645" s="203"/>
      <c r="Q645" s="203"/>
      <c r="R645" s="203"/>
      <c r="S645" s="203"/>
      <c r="T645" s="203"/>
      <c r="U645" s="203"/>
    </row>
    <row r="646" spans="16:21">
      <c r="P646" s="203"/>
      <c r="Q646" s="203"/>
      <c r="R646" s="203"/>
      <c r="S646" s="203"/>
      <c r="T646" s="203"/>
      <c r="U646" s="203"/>
    </row>
    <row r="647" spans="16:21">
      <c r="P647" s="203"/>
      <c r="Q647" s="203"/>
      <c r="R647" s="203"/>
      <c r="S647" s="203"/>
      <c r="T647" s="203"/>
      <c r="U647" s="203"/>
    </row>
    <row r="648" spans="16:21">
      <c r="P648" s="203"/>
      <c r="Q648" s="203"/>
      <c r="R648" s="203"/>
      <c r="S648" s="203"/>
      <c r="T648" s="203"/>
      <c r="U648" s="203"/>
    </row>
    <row r="649" spans="16:21">
      <c r="P649" s="203"/>
      <c r="Q649" s="203"/>
      <c r="R649" s="203"/>
      <c r="S649" s="203"/>
      <c r="T649" s="203"/>
      <c r="U649" s="203"/>
    </row>
    <row r="650" spans="16:21">
      <c r="P650" s="203"/>
      <c r="Q650" s="203"/>
      <c r="R650" s="203"/>
      <c r="S650" s="203"/>
      <c r="T650" s="203"/>
      <c r="U650" s="203"/>
    </row>
    <row r="651" spans="16:21">
      <c r="P651" s="203"/>
      <c r="Q651" s="203"/>
      <c r="R651" s="203"/>
      <c r="S651" s="203"/>
      <c r="T651" s="203"/>
      <c r="U651" s="203"/>
    </row>
    <row r="652" spans="16:21">
      <c r="P652" s="203"/>
      <c r="Q652" s="203"/>
      <c r="R652" s="203"/>
      <c r="S652" s="203"/>
      <c r="T652" s="203"/>
      <c r="U652" s="203"/>
    </row>
    <row r="653" spans="16:21">
      <c r="P653" s="203"/>
      <c r="Q653" s="203"/>
      <c r="R653" s="203"/>
      <c r="S653" s="203"/>
      <c r="T653" s="203"/>
      <c r="U653" s="203"/>
    </row>
    <row r="654" spans="16:21">
      <c r="P654" s="203"/>
      <c r="Q654" s="203"/>
      <c r="R654" s="203"/>
      <c r="S654" s="203"/>
      <c r="T654" s="203"/>
      <c r="U654" s="203"/>
    </row>
    <row r="655" spans="16:21">
      <c r="P655" s="203"/>
      <c r="Q655" s="203"/>
      <c r="R655" s="203"/>
      <c r="S655" s="203"/>
      <c r="T655" s="203"/>
      <c r="U655" s="203"/>
    </row>
    <row r="656" spans="16:21">
      <c r="P656" s="203"/>
      <c r="Q656" s="203"/>
      <c r="R656" s="203"/>
      <c r="S656" s="203"/>
      <c r="T656" s="203"/>
      <c r="U656" s="203"/>
    </row>
    <row r="657" spans="16:21">
      <c r="P657" s="203"/>
      <c r="Q657" s="203"/>
      <c r="R657" s="203"/>
      <c r="S657" s="203"/>
      <c r="T657" s="203"/>
      <c r="U657" s="203"/>
    </row>
    <row r="658" spans="16:21">
      <c r="P658" s="203"/>
      <c r="Q658" s="203"/>
      <c r="R658" s="203"/>
      <c r="S658" s="203"/>
      <c r="T658" s="203"/>
      <c r="U658" s="203"/>
    </row>
    <row r="659" spans="16:21">
      <c r="P659" s="203"/>
      <c r="Q659" s="203"/>
      <c r="R659" s="203"/>
      <c r="S659" s="203"/>
      <c r="T659" s="203"/>
      <c r="U659" s="203"/>
    </row>
    <row r="660" spans="16:21">
      <c r="P660" s="203"/>
      <c r="Q660" s="203"/>
      <c r="R660" s="203"/>
      <c r="S660" s="203"/>
      <c r="T660" s="203"/>
      <c r="U660" s="203"/>
    </row>
    <row r="661" spans="16:21">
      <c r="P661" s="203"/>
      <c r="Q661" s="203"/>
      <c r="R661" s="203"/>
      <c r="S661" s="203"/>
      <c r="T661" s="203"/>
      <c r="U661" s="203"/>
    </row>
    <row r="662" spans="16:21">
      <c r="P662" s="203"/>
      <c r="Q662" s="203"/>
      <c r="R662" s="203"/>
      <c r="S662" s="203"/>
      <c r="T662" s="203"/>
      <c r="U662" s="203"/>
    </row>
    <row r="663" spans="16:21">
      <c r="P663" s="203"/>
      <c r="Q663" s="203"/>
      <c r="R663" s="203"/>
      <c r="S663" s="203"/>
      <c r="T663" s="203"/>
      <c r="U663" s="203"/>
    </row>
    <row r="664" spans="16:21">
      <c r="P664" s="203"/>
      <c r="Q664" s="203"/>
      <c r="R664" s="203"/>
      <c r="S664" s="203"/>
      <c r="T664" s="203"/>
      <c r="U664" s="203"/>
    </row>
    <row r="665" spans="16:21">
      <c r="P665" s="203"/>
      <c r="Q665" s="203"/>
      <c r="R665" s="203"/>
      <c r="S665" s="203"/>
      <c r="T665" s="203"/>
      <c r="U665" s="203"/>
    </row>
    <row r="666" spans="16:21">
      <c r="P666" s="203"/>
      <c r="Q666" s="203"/>
      <c r="R666" s="203"/>
      <c r="S666" s="203"/>
      <c r="T666" s="203"/>
      <c r="U666" s="203"/>
    </row>
    <row r="667" spans="16:21">
      <c r="P667" s="203"/>
      <c r="Q667" s="203"/>
      <c r="R667" s="203"/>
      <c r="S667" s="203"/>
      <c r="T667" s="203"/>
      <c r="U667" s="203"/>
    </row>
    <row r="668" spans="16:21">
      <c r="P668" s="203"/>
      <c r="Q668" s="203"/>
      <c r="R668" s="203"/>
      <c r="S668" s="203"/>
      <c r="T668" s="203"/>
      <c r="U668" s="203"/>
    </row>
    <row r="669" spans="16:21">
      <c r="P669" s="203"/>
      <c r="Q669" s="203"/>
      <c r="R669" s="203"/>
      <c r="S669" s="203"/>
      <c r="T669" s="203"/>
      <c r="U669" s="203"/>
    </row>
    <row r="670" spans="16:21">
      <c r="P670" s="203"/>
      <c r="Q670" s="203"/>
      <c r="R670" s="203"/>
      <c r="S670" s="203"/>
      <c r="T670" s="203"/>
      <c r="U670" s="203"/>
    </row>
    <row r="671" spans="16:21">
      <c r="P671" s="203"/>
      <c r="Q671" s="203"/>
      <c r="R671" s="203"/>
      <c r="S671" s="203"/>
      <c r="T671" s="203"/>
      <c r="U671" s="203"/>
    </row>
    <row r="672" spans="16:21">
      <c r="P672" s="203"/>
      <c r="Q672" s="203"/>
      <c r="R672" s="203"/>
      <c r="S672" s="203"/>
      <c r="T672" s="203"/>
      <c r="U672" s="203"/>
    </row>
    <row r="673" spans="16:21">
      <c r="P673" s="203"/>
      <c r="Q673" s="203"/>
      <c r="R673" s="203"/>
      <c r="S673" s="203"/>
      <c r="T673" s="203"/>
      <c r="U673" s="203"/>
    </row>
    <row r="674" spans="16:21">
      <c r="P674" s="203"/>
      <c r="Q674" s="203"/>
      <c r="R674" s="203"/>
      <c r="S674" s="203"/>
      <c r="T674" s="203"/>
      <c r="U674" s="203"/>
    </row>
    <row r="675" spans="16:21">
      <c r="P675" s="203"/>
      <c r="Q675" s="203"/>
      <c r="R675" s="203"/>
      <c r="S675" s="203"/>
      <c r="T675" s="203"/>
      <c r="U675" s="203"/>
    </row>
    <row r="676" spans="16:21">
      <c r="P676" s="203"/>
      <c r="Q676" s="203"/>
      <c r="R676" s="203"/>
      <c r="S676" s="203"/>
      <c r="T676" s="203"/>
      <c r="U676" s="203"/>
    </row>
    <row r="677" spans="16:21">
      <c r="P677" s="203"/>
      <c r="Q677" s="203"/>
      <c r="R677" s="203"/>
      <c r="S677" s="203"/>
      <c r="T677" s="203"/>
      <c r="U677" s="203"/>
    </row>
    <row r="678" spans="16:21">
      <c r="P678" s="203"/>
      <c r="Q678" s="203"/>
      <c r="R678" s="203"/>
      <c r="S678" s="203"/>
      <c r="T678" s="203"/>
      <c r="U678" s="203"/>
    </row>
    <row r="679" spans="16:21">
      <c r="P679" s="203"/>
      <c r="Q679" s="203"/>
      <c r="R679" s="203"/>
      <c r="S679" s="203"/>
      <c r="T679" s="203"/>
      <c r="U679" s="203"/>
    </row>
    <row r="680" spans="16:21">
      <c r="P680" s="203"/>
      <c r="Q680" s="203"/>
      <c r="R680" s="203"/>
      <c r="S680" s="203"/>
      <c r="T680" s="203"/>
      <c r="U680" s="203"/>
    </row>
    <row r="681" spans="16:21">
      <c r="P681" s="203"/>
      <c r="Q681" s="203"/>
      <c r="R681" s="203"/>
      <c r="S681" s="203"/>
      <c r="T681" s="203"/>
      <c r="U681" s="203"/>
    </row>
    <row r="682" spans="16:21">
      <c r="P682" s="203"/>
      <c r="Q682" s="203"/>
      <c r="R682" s="203"/>
      <c r="S682" s="203"/>
      <c r="T682" s="203"/>
      <c r="U682" s="203"/>
    </row>
    <row r="683" spans="16:21">
      <c r="P683" s="203"/>
      <c r="Q683" s="203"/>
      <c r="R683" s="203"/>
      <c r="S683" s="203"/>
      <c r="T683" s="203"/>
      <c r="U683" s="203"/>
    </row>
    <row r="684" spans="16:21">
      <c r="P684" s="203"/>
      <c r="Q684" s="203"/>
      <c r="R684" s="203"/>
      <c r="S684" s="203"/>
      <c r="T684" s="203"/>
      <c r="U684" s="203"/>
    </row>
    <row r="685" spans="16:21">
      <c r="P685" s="203"/>
      <c r="Q685" s="203"/>
      <c r="R685" s="203"/>
      <c r="S685" s="203"/>
      <c r="T685" s="203"/>
      <c r="U685" s="203"/>
    </row>
    <row r="686" spans="16:21">
      <c r="P686" s="203"/>
      <c r="Q686" s="203"/>
      <c r="R686" s="203"/>
      <c r="S686" s="203"/>
      <c r="T686" s="203"/>
      <c r="U686" s="203"/>
    </row>
    <row r="687" spans="16:21">
      <c r="P687" s="203"/>
      <c r="Q687" s="203"/>
      <c r="R687" s="203"/>
      <c r="S687" s="203"/>
      <c r="T687" s="203"/>
      <c r="U687" s="203"/>
    </row>
    <row r="688" spans="16:21">
      <c r="P688" s="203"/>
      <c r="Q688" s="203"/>
      <c r="R688" s="203"/>
      <c r="S688" s="203"/>
      <c r="T688" s="203"/>
      <c r="U688" s="203"/>
    </row>
    <row r="689" spans="16:21">
      <c r="P689" s="203"/>
      <c r="Q689" s="203"/>
      <c r="R689" s="203"/>
      <c r="S689" s="203"/>
      <c r="T689" s="203"/>
      <c r="U689" s="203"/>
    </row>
    <row r="690" spans="16:21">
      <c r="P690" s="203"/>
      <c r="Q690" s="203"/>
      <c r="R690" s="203"/>
      <c r="S690" s="203"/>
      <c r="T690" s="203"/>
      <c r="U690" s="203"/>
    </row>
    <row r="691" spans="16:21">
      <c r="P691" s="203"/>
      <c r="Q691" s="203"/>
      <c r="R691" s="203"/>
      <c r="S691" s="203"/>
      <c r="T691" s="203"/>
      <c r="U691" s="203"/>
    </row>
    <row r="692" spans="16:21">
      <c r="P692" s="203"/>
      <c r="Q692" s="203"/>
      <c r="R692" s="203"/>
      <c r="S692" s="203"/>
      <c r="T692" s="203"/>
      <c r="U692" s="203"/>
    </row>
    <row r="693" spans="16:21">
      <c r="P693" s="203"/>
      <c r="Q693" s="203"/>
      <c r="R693" s="203"/>
      <c r="S693" s="203"/>
      <c r="T693" s="203"/>
      <c r="U693" s="203"/>
    </row>
    <row r="694" spans="16:21">
      <c r="P694" s="203"/>
      <c r="Q694" s="203"/>
      <c r="R694" s="203"/>
      <c r="S694" s="203"/>
      <c r="T694" s="203"/>
      <c r="U694" s="203"/>
    </row>
    <row r="695" spans="16:21">
      <c r="P695" s="203"/>
      <c r="Q695" s="203"/>
      <c r="R695" s="203"/>
      <c r="S695" s="203"/>
      <c r="T695" s="203"/>
      <c r="U695" s="203"/>
    </row>
    <row r="696" spans="16:21">
      <c r="P696" s="203"/>
      <c r="Q696" s="203"/>
      <c r="R696" s="203"/>
      <c r="S696" s="203"/>
      <c r="T696" s="203"/>
      <c r="U696" s="203"/>
    </row>
    <row r="697" spans="16:21">
      <c r="P697" s="203"/>
      <c r="Q697" s="203"/>
      <c r="R697" s="203"/>
      <c r="S697" s="203"/>
      <c r="T697" s="203"/>
      <c r="U697" s="203"/>
    </row>
    <row r="698" spans="16:21">
      <c r="P698" s="203"/>
      <c r="Q698" s="203"/>
      <c r="R698" s="203"/>
      <c r="S698" s="203"/>
      <c r="T698" s="203"/>
      <c r="U698" s="203"/>
    </row>
    <row r="699" spans="16:21">
      <c r="P699" s="203"/>
      <c r="Q699" s="203"/>
      <c r="R699" s="203"/>
      <c r="S699" s="203"/>
      <c r="T699" s="203"/>
      <c r="U699" s="203"/>
    </row>
    <row r="700" spans="16:21">
      <c r="P700" s="203"/>
      <c r="Q700" s="203"/>
      <c r="R700" s="203"/>
      <c r="S700" s="203"/>
      <c r="T700" s="203"/>
      <c r="U700" s="203"/>
    </row>
    <row r="701" spans="16:21">
      <c r="P701" s="203"/>
      <c r="Q701" s="203"/>
      <c r="R701" s="203"/>
      <c r="S701" s="203"/>
      <c r="T701" s="203"/>
      <c r="U701" s="203"/>
    </row>
    <row r="702" spans="16:21">
      <c r="P702" s="203"/>
      <c r="Q702" s="203"/>
      <c r="R702" s="203"/>
      <c r="S702" s="203"/>
      <c r="T702" s="203"/>
      <c r="U702" s="203"/>
    </row>
    <row r="703" spans="16:21">
      <c r="P703" s="203"/>
      <c r="Q703" s="203"/>
      <c r="R703" s="203"/>
      <c r="S703" s="203"/>
      <c r="T703" s="203"/>
      <c r="U703" s="203"/>
    </row>
    <row r="704" spans="16:21">
      <c r="P704" s="203"/>
      <c r="Q704" s="203"/>
      <c r="R704" s="203"/>
      <c r="S704" s="203"/>
      <c r="T704" s="203"/>
      <c r="U704" s="203"/>
    </row>
    <row r="705" spans="16:21">
      <c r="P705" s="203"/>
      <c r="Q705" s="203"/>
      <c r="R705" s="203"/>
      <c r="S705" s="203"/>
      <c r="T705" s="203"/>
      <c r="U705" s="203"/>
    </row>
    <row r="706" spans="16:21">
      <c r="P706" s="203"/>
      <c r="Q706" s="203"/>
      <c r="R706" s="203"/>
      <c r="S706" s="203"/>
      <c r="T706" s="203"/>
      <c r="U706" s="203"/>
    </row>
    <row r="707" spans="16:21">
      <c r="P707" s="203"/>
      <c r="Q707" s="203"/>
      <c r="R707" s="203"/>
      <c r="S707" s="203"/>
      <c r="T707" s="203"/>
      <c r="U707" s="203"/>
    </row>
    <row r="708" spans="16:21">
      <c r="P708" s="203"/>
      <c r="Q708" s="203"/>
      <c r="R708" s="203"/>
      <c r="S708" s="203"/>
      <c r="T708" s="203"/>
      <c r="U708" s="203"/>
    </row>
    <row r="709" spans="16:21">
      <c r="P709" s="203"/>
      <c r="Q709" s="203"/>
      <c r="R709" s="203"/>
      <c r="S709" s="203"/>
      <c r="T709" s="203"/>
      <c r="U709" s="203"/>
    </row>
    <row r="710" spans="16:21">
      <c r="P710" s="203"/>
      <c r="Q710" s="203"/>
      <c r="R710" s="203"/>
      <c r="S710" s="203"/>
      <c r="T710" s="203"/>
      <c r="U710" s="203"/>
    </row>
    <row r="711" spans="16:21">
      <c r="P711" s="203"/>
      <c r="Q711" s="203"/>
      <c r="R711" s="203"/>
      <c r="S711" s="203"/>
      <c r="T711" s="203"/>
      <c r="U711" s="203"/>
    </row>
    <row r="712" spans="16:21">
      <c r="P712" s="203"/>
      <c r="Q712" s="203"/>
      <c r="R712" s="203"/>
      <c r="S712" s="203"/>
      <c r="T712" s="203"/>
      <c r="U712" s="203"/>
    </row>
    <row r="713" spans="16:21">
      <c r="P713" s="203"/>
      <c r="Q713" s="203"/>
      <c r="R713" s="203"/>
      <c r="S713" s="203"/>
      <c r="T713" s="203"/>
      <c r="U713" s="203"/>
    </row>
    <row r="714" spans="16:21">
      <c r="P714" s="203"/>
      <c r="Q714" s="203"/>
      <c r="R714" s="203"/>
      <c r="S714" s="203"/>
      <c r="T714" s="203"/>
      <c r="U714" s="203"/>
    </row>
    <row r="715" spans="16:21">
      <c r="P715" s="203"/>
      <c r="Q715" s="203"/>
      <c r="R715" s="203"/>
      <c r="S715" s="203"/>
      <c r="T715" s="203"/>
      <c r="U715" s="203"/>
    </row>
    <row r="716" spans="16:21">
      <c r="P716" s="203"/>
      <c r="Q716" s="203"/>
      <c r="R716" s="203"/>
      <c r="S716" s="203"/>
      <c r="T716" s="203"/>
      <c r="U716" s="203"/>
    </row>
    <row r="717" spans="16:21">
      <c r="P717" s="203"/>
      <c r="Q717" s="203"/>
      <c r="R717" s="203"/>
      <c r="S717" s="203"/>
      <c r="T717" s="203"/>
      <c r="U717" s="203"/>
    </row>
    <row r="718" spans="16:21">
      <c r="P718" s="203"/>
      <c r="Q718" s="203"/>
      <c r="R718" s="203"/>
      <c r="S718" s="203"/>
      <c r="T718" s="203"/>
      <c r="U718" s="203"/>
    </row>
    <row r="719" spans="16:21">
      <c r="P719" s="203"/>
      <c r="Q719" s="203"/>
      <c r="R719" s="203"/>
      <c r="S719" s="203"/>
      <c r="T719" s="203"/>
      <c r="U719" s="203"/>
    </row>
    <row r="720" spans="16:21">
      <c r="P720" s="203"/>
      <c r="Q720" s="203"/>
      <c r="R720" s="203"/>
      <c r="S720" s="203"/>
      <c r="T720" s="203"/>
      <c r="U720" s="203"/>
    </row>
    <row r="721" spans="16:21">
      <c r="P721" s="203"/>
      <c r="Q721" s="203"/>
      <c r="R721" s="203"/>
      <c r="S721" s="203"/>
      <c r="T721" s="203"/>
      <c r="U721" s="203"/>
    </row>
    <row r="722" spans="16:21">
      <c r="P722" s="203"/>
      <c r="Q722" s="203"/>
      <c r="R722" s="203"/>
      <c r="S722" s="203"/>
      <c r="T722" s="203"/>
      <c r="U722" s="203"/>
    </row>
    <row r="723" spans="16:21">
      <c r="P723" s="203"/>
      <c r="Q723" s="203"/>
      <c r="R723" s="203"/>
      <c r="S723" s="203"/>
      <c r="T723" s="203"/>
      <c r="U723" s="203"/>
    </row>
    <row r="724" spans="16:21">
      <c r="P724" s="203"/>
      <c r="Q724" s="203"/>
      <c r="R724" s="203"/>
      <c r="S724" s="203"/>
      <c r="T724" s="203"/>
      <c r="U724" s="203"/>
    </row>
    <row r="725" spans="16:21">
      <c r="P725" s="203"/>
      <c r="Q725" s="203"/>
      <c r="R725" s="203"/>
      <c r="S725" s="203"/>
      <c r="T725" s="203"/>
      <c r="U725" s="203"/>
    </row>
    <row r="726" spans="16:21">
      <c r="P726" s="203"/>
      <c r="Q726" s="203"/>
      <c r="R726" s="203"/>
      <c r="S726" s="203"/>
      <c r="T726" s="203"/>
      <c r="U726" s="203"/>
    </row>
    <row r="727" spans="16:21">
      <c r="P727" s="203"/>
      <c r="Q727" s="203"/>
      <c r="R727" s="203"/>
      <c r="S727" s="203"/>
      <c r="T727" s="203"/>
      <c r="U727" s="203"/>
    </row>
    <row r="728" spans="16:21">
      <c r="P728" s="203"/>
      <c r="Q728" s="203"/>
      <c r="R728" s="203"/>
      <c r="S728" s="203"/>
      <c r="T728" s="203"/>
      <c r="U728" s="203"/>
    </row>
    <row r="729" spans="16:21">
      <c r="P729" s="203"/>
      <c r="Q729" s="203"/>
      <c r="R729" s="203"/>
      <c r="S729" s="203"/>
      <c r="T729" s="203"/>
      <c r="U729" s="203"/>
    </row>
    <row r="730" spans="16:21">
      <c r="P730" s="203"/>
      <c r="Q730" s="203"/>
      <c r="R730" s="203"/>
      <c r="S730" s="203"/>
      <c r="T730" s="203"/>
      <c r="U730" s="203"/>
    </row>
    <row r="731" spans="16:21">
      <c r="P731" s="203"/>
      <c r="Q731" s="203"/>
      <c r="R731" s="203"/>
      <c r="S731" s="203"/>
      <c r="T731" s="203"/>
      <c r="U731" s="203"/>
    </row>
    <row r="732" spans="16:21">
      <c r="P732" s="203"/>
      <c r="Q732" s="203"/>
      <c r="R732" s="203"/>
      <c r="S732" s="203"/>
      <c r="T732" s="203"/>
      <c r="U732" s="203"/>
    </row>
    <row r="733" spans="16:21">
      <c r="P733" s="203"/>
      <c r="Q733" s="203"/>
      <c r="R733" s="203"/>
      <c r="S733" s="203"/>
      <c r="T733" s="203"/>
      <c r="U733" s="203"/>
    </row>
    <row r="734" spans="16:21">
      <c r="P734" s="203"/>
      <c r="Q734" s="203"/>
      <c r="R734" s="203"/>
      <c r="S734" s="203"/>
      <c r="T734" s="203"/>
      <c r="U734" s="203"/>
    </row>
    <row r="735" spans="16:21">
      <c r="P735" s="203"/>
      <c r="Q735" s="203"/>
      <c r="R735" s="203"/>
      <c r="S735" s="203"/>
      <c r="T735" s="203"/>
      <c r="U735" s="203"/>
    </row>
    <row r="736" spans="16:21">
      <c r="P736" s="203"/>
      <c r="Q736" s="203"/>
      <c r="R736" s="203"/>
      <c r="S736" s="203"/>
      <c r="T736" s="203"/>
      <c r="U736" s="203"/>
    </row>
    <row r="737" spans="16:21">
      <c r="P737" s="203"/>
      <c r="Q737" s="203"/>
      <c r="R737" s="203"/>
      <c r="S737" s="203"/>
      <c r="T737" s="203"/>
      <c r="U737" s="203"/>
    </row>
    <row r="738" spans="16:21">
      <c r="P738" s="203"/>
      <c r="Q738" s="203"/>
      <c r="R738" s="203"/>
      <c r="S738" s="203"/>
      <c r="T738" s="203"/>
      <c r="U738" s="203"/>
    </row>
    <row r="739" spans="16:21">
      <c r="P739" s="203"/>
      <c r="Q739" s="203"/>
      <c r="R739" s="203"/>
      <c r="S739" s="203"/>
      <c r="T739" s="203"/>
      <c r="U739" s="203"/>
    </row>
    <row r="740" spans="16:21">
      <c r="P740" s="203"/>
      <c r="Q740" s="203"/>
      <c r="R740" s="203"/>
      <c r="S740" s="203"/>
      <c r="T740" s="203"/>
      <c r="U740" s="203"/>
    </row>
    <row r="741" spans="16:21">
      <c r="P741" s="203"/>
      <c r="Q741" s="203"/>
      <c r="R741" s="203"/>
      <c r="S741" s="203"/>
      <c r="T741" s="203"/>
      <c r="U741" s="203"/>
    </row>
    <row r="742" spans="16:21">
      <c r="P742" s="203"/>
      <c r="Q742" s="203"/>
      <c r="R742" s="203"/>
      <c r="S742" s="203"/>
      <c r="T742" s="203"/>
      <c r="U742" s="203"/>
    </row>
    <row r="743" spans="16:21">
      <c r="P743" s="203"/>
      <c r="Q743" s="203"/>
      <c r="R743" s="203"/>
      <c r="S743" s="203"/>
      <c r="T743" s="203"/>
      <c r="U743" s="203"/>
    </row>
    <row r="744" spans="16:21">
      <c r="P744" s="203"/>
      <c r="Q744" s="203"/>
      <c r="R744" s="203"/>
      <c r="S744" s="203"/>
      <c r="T744" s="203"/>
      <c r="U744" s="203"/>
    </row>
    <row r="745" spans="16:21">
      <c r="P745" s="203"/>
      <c r="Q745" s="203"/>
      <c r="R745" s="203"/>
      <c r="S745" s="203"/>
      <c r="T745" s="203"/>
      <c r="U745" s="203"/>
    </row>
    <row r="746" spans="16:21">
      <c r="P746" s="203"/>
      <c r="Q746" s="203"/>
      <c r="R746" s="203"/>
      <c r="S746" s="203"/>
      <c r="T746" s="203"/>
      <c r="U746" s="203"/>
    </row>
    <row r="747" spans="16:21">
      <c r="P747" s="203"/>
      <c r="Q747" s="203"/>
      <c r="R747" s="203"/>
      <c r="S747" s="203"/>
      <c r="T747" s="203"/>
      <c r="U747" s="203"/>
    </row>
    <row r="748" spans="16:21">
      <c r="P748" s="203"/>
      <c r="Q748" s="203"/>
      <c r="R748" s="203"/>
      <c r="S748" s="203"/>
      <c r="T748" s="203"/>
      <c r="U748" s="203"/>
    </row>
    <row r="749" spans="16:21">
      <c r="P749" s="203"/>
      <c r="Q749" s="203"/>
      <c r="R749" s="203"/>
      <c r="S749" s="203"/>
      <c r="T749" s="203"/>
      <c r="U749" s="203"/>
    </row>
    <row r="750" spans="16:21">
      <c r="P750" s="203"/>
      <c r="Q750" s="203"/>
      <c r="R750" s="203"/>
      <c r="S750" s="203"/>
      <c r="T750" s="203"/>
      <c r="U750" s="203"/>
    </row>
    <row r="751" spans="16:21">
      <c r="P751" s="203"/>
      <c r="Q751" s="203"/>
      <c r="R751" s="203"/>
      <c r="S751" s="203"/>
      <c r="T751" s="203"/>
      <c r="U751" s="203"/>
    </row>
    <row r="752" spans="16:21">
      <c r="P752" s="203"/>
      <c r="Q752" s="203"/>
      <c r="R752" s="203"/>
      <c r="S752" s="203"/>
      <c r="T752" s="203"/>
      <c r="U752" s="203"/>
    </row>
    <row r="753" spans="16:21">
      <c r="P753" s="203"/>
      <c r="Q753" s="203"/>
      <c r="R753" s="203"/>
      <c r="S753" s="203"/>
      <c r="T753" s="203"/>
      <c r="U753" s="203"/>
    </row>
    <row r="754" spans="16:21">
      <c r="P754" s="203"/>
      <c r="Q754" s="203"/>
      <c r="R754" s="203"/>
      <c r="S754" s="203"/>
      <c r="T754" s="203"/>
      <c r="U754" s="203"/>
    </row>
    <row r="755" spans="16:21">
      <c r="P755" s="203"/>
      <c r="Q755" s="203"/>
      <c r="R755" s="203"/>
      <c r="S755" s="203"/>
      <c r="T755" s="203"/>
      <c r="U755" s="203"/>
    </row>
    <row r="756" spans="16:21">
      <c r="P756" s="203"/>
      <c r="Q756" s="203"/>
      <c r="R756" s="203"/>
      <c r="S756" s="203"/>
      <c r="T756" s="203"/>
      <c r="U756" s="203"/>
    </row>
    <row r="757" spans="16:21">
      <c r="P757" s="203"/>
      <c r="Q757" s="203"/>
      <c r="R757" s="203"/>
      <c r="S757" s="203"/>
      <c r="T757" s="203"/>
      <c r="U757" s="203"/>
    </row>
    <row r="758" spans="16:21">
      <c r="P758" s="203"/>
      <c r="Q758" s="203"/>
      <c r="R758" s="203"/>
      <c r="S758" s="203"/>
      <c r="T758" s="203"/>
      <c r="U758" s="203"/>
    </row>
    <row r="759" spans="16:21">
      <c r="P759" s="203"/>
      <c r="Q759" s="203"/>
      <c r="R759" s="203"/>
      <c r="S759" s="203"/>
      <c r="T759" s="203"/>
      <c r="U759" s="203"/>
    </row>
    <row r="760" spans="16:21">
      <c r="P760" s="203"/>
      <c r="Q760" s="203"/>
      <c r="R760" s="203"/>
      <c r="S760" s="203"/>
      <c r="T760" s="203"/>
      <c r="U760" s="203"/>
    </row>
    <row r="761" spans="16:21">
      <c r="P761" s="203"/>
      <c r="Q761" s="203"/>
      <c r="R761" s="203"/>
      <c r="S761" s="203"/>
      <c r="T761" s="203"/>
      <c r="U761" s="203"/>
    </row>
    <row r="762" spans="16:21">
      <c r="P762" s="203"/>
      <c r="Q762" s="203"/>
      <c r="R762" s="203"/>
      <c r="S762" s="203"/>
      <c r="T762" s="203"/>
      <c r="U762" s="203"/>
    </row>
    <row r="763" spans="16:21">
      <c r="P763" s="203"/>
      <c r="Q763" s="203"/>
      <c r="R763" s="203"/>
      <c r="S763" s="203"/>
      <c r="T763" s="203"/>
      <c r="U763" s="203"/>
    </row>
    <row r="764" spans="16:21">
      <c r="P764" s="203"/>
      <c r="Q764" s="203"/>
      <c r="R764" s="203"/>
      <c r="S764" s="203"/>
      <c r="T764" s="203"/>
      <c r="U764" s="203"/>
    </row>
    <row r="765" spans="16:21">
      <c r="P765" s="203"/>
      <c r="Q765" s="203"/>
      <c r="R765" s="203"/>
      <c r="S765" s="203"/>
      <c r="T765" s="203"/>
      <c r="U765" s="203"/>
    </row>
    <row r="766" spans="16:21">
      <c r="P766" s="203"/>
      <c r="Q766" s="203"/>
      <c r="R766" s="203"/>
      <c r="S766" s="203"/>
      <c r="T766" s="203"/>
      <c r="U766" s="203"/>
    </row>
    <row r="767" spans="16:21">
      <c r="P767" s="203"/>
      <c r="Q767" s="203"/>
      <c r="R767" s="203"/>
      <c r="S767" s="203"/>
      <c r="T767" s="203"/>
      <c r="U767" s="203"/>
    </row>
    <row r="768" spans="16:21">
      <c r="P768" s="203"/>
      <c r="Q768" s="203"/>
      <c r="R768" s="203"/>
      <c r="S768" s="203"/>
      <c r="T768" s="203"/>
      <c r="U768" s="203"/>
    </row>
    <row r="769" spans="16:21">
      <c r="P769" s="203"/>
      <c r="Q769" s="203"/>
      <c r="R769" s="203"/>
      <c r="S769" s="203"/>
      <c r="T769" s="203"/>
      <c r="U769" s="203"/>
    </row>
    <row r="770" spans="16:21">
      <c r="P770" s="203"/>
      <c r="Q770" s="203"/>
      <c r="R770" s="203"/>
      <c r="S770" s="203"/>
      <c r="T770" s="203"/>
      <c r="U770" s="203"/>
    </row>
    <row r="771" spans="16:21">
      <c r="P771" s="203"/>
      <c r="Q771" s="203"/>
      <c r="R771" s="203"/>
      <c r="S771" s="203"/>
      <c r="T771" s="203"/>
      <c r="U771" s="203"/>
    </row>
    <row r="772" spans="16:21">
      <c r="P772" s="203"/>
      <c r="Q772" s="203"/>
      <c r="R772" s="203"/>
      <c r="S772" s="203"/>
      <c r="T772" s="203"/>
      <c r="U772" s="203"/>
    </row>
    <row r="773" spans="16:21">
      <c r="P773" s="203"/>
      <c r="Q773" s="203"/>
      <c r="R773" s="203"/>
      <c r="S773" s="203"/>
      <c r="T773" s="203"/>
      <c r="U773" s="203"/>
    </row>
    <row r="774" spans="16:21">
      <c r="P774" s="203"/>
      <c r="Q774" s="203"/>
      <c r="R774" s="203"/>
      <c r="S774" s="203"/>
      <c r="T774" s="203"/>
      <c r="U774" s="203"/>
    </row>
    <row r="775" spans="16:21">
      <c r="P775" s="203"/>
      <c r="Q775" s="203"/>
      <c r="R775" s="203"/>
      <c r="S775" s="203"/>
      <c r="T775" s="203"/>
      <c r="U775" s="203"/>
    </row>
    <row r="776" spans="16:21">
      <c r="P776" s="203"/>
      <c r="Q776" s="203"/>
      <c r="R776" s="203"/>
      <c r="S776" s="203"/>
      <c r="T776" s="203"/>
      <c r="U776" s="203"/>
    </row>
    <row r="777" spans="16:21">
      <c r="P777" s="203"/>
      <c r="Q777" s="203"/>
      <c r="R777" s="203"/>
      <c r="S777" s="203"/>
      <c r="T777" s="203"/>
      <c r="U777" s="203"/>
    </row>
    <row r="778" spans="16:21">
      <c r="P778" s="203"/>
      <c r="Q778" s="203"/>
      <c r="R778" s="203"/>
      <c r="S778" s="203"/>
      <c r="T778" s="203"/>
      <c r="U778" s="203"/>
    </row>
    <row r="779" spans="16:21">
      <c r="P779" s="203"/>
      <c r="Q779" s="203"/>
      <c r="R779" s="203"/>
      <c r="S779" s="203"/>
      <c r="T779" s="203"/>
      <c r="U779" s="203"/>
    </row>
    <row r="780" spans="16:21">
      <c r="P780" s="203"/>
      <c r="Q780" s="203"/>
      <c r="R780" s="203"/>
      <c r="S780" s="203"/>
      <c r="T780" s="203"/>
      <c r="U780" s="203"/>
    </row>
    <row r="781" spans="16:21">
      <c r="P781" s="203"/>
      <c r="Q781" s="203"/>
      <c r="R781" s="203"/>
      <c r="S781" s="203"/>
      <c r="T781" s="203"/>
      <c r="U781" s="203"/>
    </row>
    <row r="782" spans="16:21">
      <c r="P782" s="203"/>
      <c r="Q782" s="203"/>
      <c r="R782" s="203"/>
      <c r="S782" s="203"/>
      <c r="T782" s="203"/>
      <c r="U782" s="203"/>
    </row>
    <row r="783" spans="16:21">
      <c r="P783" s="203"/>
      <c r="Q783" s="203"/>
      <c r="R783" s="203"/>
      <c r="S783" s="203"/>
      <c r="T783" s="203"/>
      <c r="U783" s="203"/>
    </row>
    <row r="784" spans="16:21">
      <c r="P784" s="203"/>
      <c r="Q784" s="203"/>
      <c r="R784" s="203"/>
      <c r="S784" s="203"/>
      <c r="T784" s="203"/>
      <c r="U784" s="203"/>
    </row>
    <row r="785" spans="16:21">
      <c r="P785" s="203"/>
      <c r="Q785" s="203"/>
      <c r="R785" s="203"/>
      <c r="S785" s="203"/>
      <c r="T785" s="203"/>
      <c r="U785" s="203"/>
    </row>
    <row r="786" spans="16:21">
      <c r="P786" s="203"/>
      <c r="Q786" s="203"/>
      <c r="R786" s="203"/>
      <c r="S786" s="203"/>
      <c r="T786" s="203"/>
      <c r="U786" s="203"/>
    </row>
    <row r="787" spans="16:21">
      <c r="P787" s="203"/>
      <c r="Q787" s="203"/>
      <c r="R787" s="203"/>
      <c r="S787" s="203"/>
      <c r="T787" s="203"/>
      <c r="U787" s="203"/>
    </row>
    <row r="788" spans="16:21">
      <c r="P788" s="203"/>
      <c r="Q788" s="203"/>
      <c r="R788" s="203"/>
      <c r="S788" s="203"/>
      <c r="T788" s="203"/>
      <c r="U788" s="203"/>
    </row>
    <row r="789" spans="16:21">
      <c r="P789" s="203"/>
      <c r="Q789" s="203"/>
      <c r="R789" s="203"/>
      <c r="S789" s="203"/>
      <c r="T789" s="203"/>
      <c r="U789" s="203"/>
    </row>
    <row r="790" spans="16:21">
      <c r="P790" s="203"/>
      <c r="Q790" s="203"/>
      <c r="R790" s="203"/>
      <c r="S790" s="203"/>
      <c r="T790" s="203"/>
      <c r="U790" s="203"/>
    </row>
    <row r="791" spans="16:21">
      <c r="P791" s="203"/>
      <c r="Q791" s="203"/>
      <c r="R791" s="203"/>
      <c r="S791" s="203"/>
      <c r="T791" s="203"/>
      <c r="U791" s="203"/>
    </row>
    <row r="792" spans="16:21">
      <c r="P792" s="203"/>
      <c r="Q792" s="203"/>
      <c r="R792" s="203"/>
      <c r="S792" s="203"/>
      <c r="T792" s="203"/>
      <c r="U792" s="203"/>
    </row>
    <row r="793" spans="16:21">
      <c r="P793" s="203"/>
      <c r="Q793" s="203"/>
      <c r="R793" s="203"/>
      <c r="S793" s="203"/>
      <c r="T793" s="203"/>
      <c r="U793" s="203"/>
    </row>
    <row r="794" spans="16:21">
      <c r="P794" s="203"/>
      <c r="Q794" s="203"/>
      <c r="R794" s="203"/>
      <c r="S794" s="203"/>
      <c r="T794" s="203"/>
      <c r="U794" s="203"/>
    </row>
    <row r="795" spans="16:21">
      <c r="P795" s="203"/>
      <c r="Q795" s="203"/>
      <c r="R795" s="203"/>
      <c r="S795" s="203"/>
      <c r="T795" s="203"/>
      <c r="U795" s="203"/>
    </row>
    <row r="796" spans="16:21">
      <c r="P796" s="203"/>
      <c r="Q796" s="203"/>
      <c r="R796" s="203"/>
      <c r="S796" s="203"/>
      <c r="T796" s="203"/>
      <c r="U796" s="203"/>
    </row>
    <row r="797" spans="16:21">
      <c r="P797" s="203"/>
      <c r="Q797" s="203"/>
      <c r="R797" s="203"/>
      <c r="S797" s="203"/>
      <c r="T797" s="203"/>
      <c r="U797" s="203"/>
    </row>
    <row r="798" spans="16:21">
      <c r="P798" s="203"/>
      <c r="Q798" s="203"/>
      <c r="R798" s="203"/>
      <c r="S798" s="203"/>
      <c r="T798" s="203"/>
      <c r="U798" s="203"/>
    </row>
    <row r="799" spans="16:21">
      <c r="P799" s="203"/>
      <c r="Q799" s="203"/>
      <c r="R799" s="203"/>
      <c r="S799" s="203"/>
      <c r="T799" s="203"/>
      <c r="U799" s="203"/>
    </row>
    <row r="800" spans="16:21">
      <c r="P800" s="203"/>
      <c r="Q800" s="203"/>
      <c r="R800" s="203"/>
      <c r="S800" s="203"/>
      <c r="T800" s="203"/>
      <c r="U800" s="203"/>
    </row>
    <row r="801" spans="16:21">
      <c r="P801" s="203"/>
      <c r="Q801" s="203"/>
      <c r="R801" s="203"/>
      <c r="S801" s="203"/>
      <c r="T801" s="203"/>
      <c r="U801" s="203"/>
    </row>
    <row r="802" spans="16:21">
      <c r="P802" s="203"/>
      <c r="Q802" s="203"/>
      <c r="R802" s="203"/>
      <c r="S802" s="203"/>
      <c r="T802" s="203"/>
      <c r="U802" s="203"/>
    </row>
    <row r="803" spans="16:21">
      <c r="P803" s="203"/>
      <c r="Q803" s="203"/>
      <c r="R803" s="203"/>
      <c r="S803" s="203"/>
      <c r="T803" s="203"/>
      <c r="U803" s="203"/>
    </row>
    <row r="804" spans="16:21">
      <c r="P804" s="203"/>
      <c r="Q804" s="203"/>
      <c r="R804" s="203"/>
      <c r="S804" s="203"/>
      <c r="T804" s="203"/>
      <c r="U804" s="203"/>
    </row>
    <row r="805" spans="16:21">
      <c r="P805" s="203"/>
      <c r="Q805" s="203"/>
      <c r="R805" s="203"/>
      <c r="S805" s="203"/>
      <c r="T805" s="203"/>
      <c r="U805" s="203"/>
    </row>
    <row r="806" spans="16:21">
      <c r="P806" s="203"/>
      <c r="Q806" s="203"/>
      <c r="R806" s="203"/>
      <c r="S806" s="203"/>
      <c r="T806" s="203"/>
      <c r="U806" s="203"/>
    </row>
    <row r="807" spans="16:21">
      <c r="P807" s="203"/>
      <c r="Q807" s="203"/>
      <c r="R807" s="203"/>
      <c r="S807" s="203"/>
      <c r="T807" s="203"/>
      <c r="U807" s="203"/>
    </row>
    <row r="808" spans="16:21">
      <c r="P808" s="203"/>
      <c r="Q808" s="203"/>
      <c r="R808" s="203"/>
      <c r="S808" s="203"/>
      <c r="T808" s="203"/>
      <c r="U808" s="203"/>
    </row>
    <row r="809" spans="16:21">
      <c r="P809" s="203"/>
      <c r="Q809" s="203"/>
      <c r="R809" s="203"/>
      <c r="S809" s="203"/>
      <c r="T809" s="203"/>
      <c r="U809" s="203"/>
    </row>
    <row r="810" spans="16:21">
      <c r="P810" s="203"/>
      <c r="Q810" s="203"/>
      <c r="R810" s="203"/>
      <c r="S810" s="203"/>
      <c r="T810" s="203"/>
      <c r="U810" s="203"/>
    </row>
    <row r="811" spans="16:21">
      <c r="P811" s="203"/>
      <c r="Q811" s="203"/>
      <c r="R811" s="203"/>
      <c r="S811" s="203"/>
      <c r="T811" s="203"/>
      <c r="U811" s="203"/>
    </row>
    <row r="812" spans="16:21">
      <c r="P812" s="203"/>
      <c r="Q812" s="203"/>
      <c r="R812" s="203"/>
      <c r="S812" s="203"/>
      <c r="T812" s="203"/>
      <c r="U812" s="203"/>
    </row>
    <row r="813" spans="16:21">
      <c r="P813" s="203"/>
      <c r="Q813" s="203"/>
      <c r="R813" s="203"/>
      <c r="S813" s="203"/>
      <c r="T813" s="203"/>
      <c r="U813" s="203"/>
    </row>
    <row r="814" spans="16:21">
      <c r="P814" s="203"/>
      <c r="Q814" s="203"/>
      <c r="R814" s="203"/>
      <c r="S814" s="203"/>
      <c r="T814" s="203"/>
      <c r="U814" s="203"/>
    </row>
    <row r="815" spans="16:21">
      <c r="P815" s="203"/>
      <c r="Q815" s="203"/>
      <c r="R815" s="203"/>
      <c r="S815" s="203"/>
      <c r="T815" s="203"/>
      <c r="U815" s="203"/>
    </row>
    <row r="816" spans="16:21">
      <c r="P816" s="203"/>
      <c r="Q816" s="203"/>
      <c r="R816" s="203"/>
      <c r="S816" s="203"/>
      <c r="T816" s="203"/>
      <c r="U816" s="203"/>
    </row>
    <row r="817" spans="16:21">
      <c r="P817" s="203"/>
      <c r="Q817" s="203"/>
      <c r="R817" s="203"/>
      <c r="S817" s="203"/>
      <c r="T817" s="203"/>
      <c r="U817" s="203"/>
    </row>
    <row r="818" spans="16:21">
      <c r="P818" s="203"/>
      <c r="Q818" s="203"/>
      <c r="R818" s="203"/>
      <c r="S818" s="203"/>
      <c r="T818" s="203"/>
      <c r="U818" s="203"/>
    </row>
    <row r="819" spans="16:21">
      <c r="P819" s="203"/>
      <c r="Q819" s="203"/>
      <c r="R819" s="203"/>
      <c r="S819" s="203"/>
      <c r="T819" s="203"/>
      <c r="U819" s="203"/>
    </row>
    <row r="820" spans="16:21">
      <c r="P820" s="203"/>
      <c r="Q820" s="203"/>
      <c r="R820" s="203"/>
      <c r="S820" s="203"/>
      <c r="T820" s="203"/>
      <c r="U820" s="203"/>
    </row>
    <row r="821" spans="16:21">
      <c r="P821" s="203"/>
      <c r="Q821" s="203"/>
      <c r="R821" s="203"/>
      <c r="S821" s="203"/>
      <c r="T821" s="203"/>
      <c r="U821" s="203"/>
    </row>
    <row r="822" spans="16:21">
      <c r="P822" s="203"/>
      <c r="Q822" s="203"/>
      <c r="R822" s="203"/>
      <c r="S822" s="203"/>
      <c r="T822" s="203"/>
      <c r="U822" s="203"/>
    </row>
    <row r="823" spans="16:21">
      <c r="P823" s="203"/>
      <c r="Q823" s="203"/>
      <c r="R823" s="203"/>
      <c r="S823" s="203"/>
      <c r="T823" s="203"/>
      <c r="U823" s="203"/>
    </row>
    <row r="824" spans="16:21">
      <c r="P824" s="203"/>
      <c r="Q824" s="203"/>
      <c r="R824" s="203"/>
      <c r="S824" s="203"/>
      <c r="T824" s="203"/>
      <c r="U824" s="203"/>
    </row>
    <row r="825" spans="16:21">
      <c r="P825" s="203"/>
      <c r="Q825" s="203"/>
      <c r="R825" s="203"/>
      <c r="S825" s="203"/>
      <c r="T825" s="203"/>
      <c r="U825" s="203"/>
    </row>
    <row r="826" spans="16:21">
      <c r="P826" s="203"/>
      <c r="Q826" s="203"/>
      <c r="R826" s="203"/>
      <c r="S826" s="203"/>
      <c r="T826" s="203"/>
      <c r="U826" s="203"/>
    </row>
    <row r="827" spans="16:21">
      <c r="P827" s="203"/>
      <c r="Q827" s="203"/>
      <c r="R827" s="203"/>
      <c r="S827" s="203"/>
      <c r="T827" s="203"/>
      <c r="U827" s="203"/>
    </row>
    <row r="828" spans="16:21">
      <c r="P828" s="203"/>
      <c r="Q828" s="203"/>
      <c r="R828" s="203"/>
      <c r="S828" s="203"/>
      <c r="T828" s="203"/>
      <c r="U828" s="203"/>
    </row>
    <row r="829" spans="16:21">
      <c r="P829" s="203"/>
      <c r="Q829" s="203"/>
      <c r="R829" s="203"/>
      <c r="S829" s="203"/>
      <c r="T829" s="203"/>
      <c r="U829" s="203"/>
    </row>
    <row r="830" spans="16:21">
      <c r="P830" s="203"/>
      <c r="Q830" s="203"/>
      <c r="R830" s="203"/>
      <c r="S830" s="203"/>
      <c r="T830" s="203"/>
      <c r="U830" s="203"/>
    </row>
    <row r="831" spans="16:21">
      <c r="P831" s="203"/>
      <c r="Q831" s="203"/>
      <c r="R831" s="203"/>
      <c r="S831" s="203"/>
      <c r="T831" s="203"/>
      <c r="U831" s="203"/>
    </row>
    <row r="832" spans="16:21">
      <c r="P832" s="203"/>
      <c r="Q832" s="203"/>
      <c r="R832" s="203"/>
      <c r="S832" s="203"/>
      <c r="T832" s="203"/>
      <c r="U832" s="203"/>
    </row>
    <row r="833" spans="16:21">
      <c r="P833" s="203"/>
      <c r="Q833" s="203"/>
      <c r="R833" s="203"/>
      <c r="S833" s="203"/>
      <c r="T833" s="203"/>
      <c r="U833" s="203"/>
    </row>
    <row r="834" spans="16:21">
      <c r="P834" s="203"/>
      <c r="Q834" s="203"/>
      <c r="R834" s="203"/>
      <c r="S834" s="203"/>
      <c r="T834" s="203"/>
      <c r="U834" s="203"/>
    </row>
    <row r="835" spans="16:21">
      <c r="P835" s="203"/>
      <c r="Q835" s="203"/>
      <c r="R835" s="203"/>
      <c r="S835" s="203"/>
      <c r="T835" s="203"/>
      <c r="U835" s="203"/>
    </row>
    <row r="836" spans="16:21">
      <c r="P836" s="203"/>
      <c r="Q836" s="203"/>
      <c r="R836" s="203"/>
      <c r="S836" s="203"/>
      <c r="T836" s="203"/>
      <c r="U836" s="203"/>
    </row>
    <row r="837" spans="16:21">
      <c r="P837" s="203"/>
      <c r="Q837" s="203"/>
      <c r="R837" s="203"/>
      <c r="S837" s="203"/>
      <c r="T837" s="203"/>
      <c r="U837" s="203"/>
    </row>
    <row r="838" spans="16:21">
      <c r="P838" s="203"/>
      <c r="Q838" s="203"/>
      <c r="R838" s="203"/>
      <c r="S838" s="203"/>
      <c r="T838" s="203"/>
      <c r="U838" s="203"/>
    </row>
    <row r="839" spans="16:21">
      <c r="P839" s="203"/>
      <c r="Q839" s="203"/>
      <c r="R839" s="203"/>
      <c r="S839" s="203"/>
      <c r="T839" s="203"/>
      <c r="U839" s="203"/>
    </row>
    <row r="840" spans="16:21">
      <c r="P840" s="203"/>
      <c r="Q840" s="203"/>
      <c r="R840" s="203"/>
      <c r="S840" s="203"/>
      <c r="T840" s="203"/>
      <c r="U840" s="203"/>
    </row>
    <row r="841" spans="16:21">
      <c r="P841" s="203"/>
      <c r="Q841" s="203"/>
      <c r="R841" s="203"/>
      <c r="S841" s="203"/>
      <c r="T841" s="203"/>
      <c r="U841" s="203"/>
    </row>
    <row r="842" spans="16:21">
      <c r="P842" s="203"/>
      <c r="Q842" s="203"/>
      <c r="R842" s="203"/>
      <c r="S842" s="203"/>
      <c r="T842" s="203"/>
      <c r="U842" s="203"/>
    </row>
    <row r="843" spans="16:21">
      <c r="P843" s="203"/>
      <c r="Q843" s="203"/>
      <c r="R843" s="203"/>
      <c r="S843" s="203"/>
      <c r="T843" s="203"/>
      <c r="U843" s="203"/>
    </row>
    <row r="844" spans="16:21">
      <c r="P844" s="203"/>
      <c r="Q844" s="203"/>
      <c r="R844" s="203"/>
      <c r="S844" s="203"/>
      <c r="T844" s="203"/>
      <c r="U844" s="203"/>
    </row>
    <row r="845" spans="16:21">
      <c r="P845" s="203"/>
      <c r="Q845" s="203"/>
      <c r="R845" s="203"/>
      <c r="S845" s="203"/>
      <c r="T845" s="203"/>
      <c r="U845" s="203"/>
    </row>
    <row r="846" spans="16:21">
      <c r="P846" s="203"/>
      <c r="Q846" s="203"/>
      <c r="R846" s="203"/>
      <c r="S846" s="203"/>
      <c r="T846" s="203"/>
      <c r="U846" s="203"/>
    </row>
    <row r="847" spans="16:21">
      <c r="P847" s="203"/>
      <c r="Q847" s="203"/>
      <c r="R847" s="203"/>
      <c r="S847" s="203"/>
      <c r="T847" s="203"/>
      <c r="U847" s="203"/>
    </row>
    <row r="848" spans="16:21">
      <c r="P848" s="203"/>
      <c r="Q848" s="203"/>
      <c r="R848" s="203"/>
      <c r="S848" s="203"/>
      <c r="T848" s="203"/>
      <c r="U848" s="203"/>
    </row>
    <row r="849" spans="16:21">
      <c r="P849" s="203"/>
      <c r="Q849" s="203"/>
      <c r="R849" s="203"/>
      <c r="S849" s="203"/>
      <c r="T849" s="203"/>
      <c r="U849" s="203"/>
    </row>
    <row r="850" spans="16:21">
      <c r="P850" s="203"/>
      <c r="Q850" s="203"/>
      <c r="R850" s="203"/>
      <c r="S850" s="203"/>
      <c r="T850" s="203"/>
      <c r="U850" s="203"/>
    </row>
    <row r="851" spans="16:21">
      <c r="P851" s="203"/>
      <c r="Q851" s="203"/>
      <c r="R851" s="203"/>
      <c r="S851" s="203"/>
      <c r="T851" s="203"/>
      <c r="U851" s="203"/>
    </row>
    <row r="852" spans="16:21">
      <c r="P852" s="203"/>
      <c r="Q852" s="203"/>
      <c r="R852" s="203"/>
      <c r="S852" s="203"/>
      <c r="T852" s="203"/>
      <c r="U852" s="203"/>
    </row>
    <row r="853" spans="16:21">
      <c r="P853" s="203"/>
      <c r="Q853" s="203"/>
      <c r="R853" s="203"/>
      <c r="S853" s="203"/>
      <c r="T853" s="203"/>
      <c r="U853" s="203"/>
    </row>
    <row r="854" spans="16:21">
      <c r="P854" s="203"/>
      <c r="Q854" s="203"/>
      <c r="R854" s="203"/>
      <c r="S854" s="203"/>
      <c r="T854" s="203"/>
      <c r="U854" s="203"/>
    </row>
    <row r="855" spans="16:21">
      <c r="P855" s="203"/>
      <c r="Q855" s="203"/>
      <c r="R855" s="203"/>
      <c r="S855" s="203"/>
      <c r="T855" s="203"/>
      <c r="U855" s="203"/>
    </row>
    <row r="856" spans="16:21">
      <c r="P856" s="203"/>
      <c r="Q856" s="203"/>
      <c r="R856" s="203"/>
      <c r="S856" s="203"/>
      <c r="T856" s="203"/>
      <c r="U856" s="203"/>
    </row>
    <row r="857" spans="16:21">
      <c r="P857" s="203"/>
      <c r="Q857" s="203"/>
      <c r="R857" s="203"/>
      <c r="S857" s="203"/>
      <c r="T857" s="203"/>
      <c r="U857" s="203"/>
    </row>
    <row r="858" spans="16:21">
      <c r="P858" s="203"/>
      <c r="Q858" s="203"/>
      <c r="R858" s="203"/>
      <c r="S858" s="203"/>
      <c r="T858" s="203"/>
      <c r="U858" s="203"/>
    </row>
    <row r="859" spans="16:21">
      <c r="P859" s="203"/>
      <c r="Q859" s="203"/>
      <c r="R859" s="203"/>
      <c r="S859" s="203"/>
      <c r="T859" s="203"/>
      <c r="U859" s="203"/>
    </row>
    <row r="860" spans="16:21">
      <c r="P860" s="203"/>
      <c r="Q860" s="203"/>
      <c r="R860" s="203"/>
      <c r="S860" s="203"/>
      <c r="T860" s="203"/>
      <c r="U860" s="203"/>
    </row>
    <row r="861" spans="16:21">
      <c r="P861" s="203"/>
      <c r="Q861" s="203"/>
      <c r="R861" s="203"/>
      <c r="S861" s="203"/>
      <c r="T861" s="203"/>
      <c r="U861" s="203"/>
    </row>
    <row r="862" spans="16:21">
      <c r="P862" s="203"/>
      <c r="Q862" s="203"/>
      <c r="R862" s="203"/>
      <c r="S862" s="203"/>
      <c r="T862" s="203"/>
      <c r="U862" s="203"/>
    </row>
    <row r="863" spans="16:21">
      <c r="P863" s="203"/>
      <c r="Q863" s="203"/>
      <c r="R863" s="203"/>
      <c r="S863" s="203"/>
      <c r="T863" s="203"/>
      <c r="U863" s="203"/>
    </row>
    <row r="864" spans="16:21">
      <c r="P864" s="203"/>
      <c r="Q864" s="203"/>
      <c r="R864" s="203"/>
      <c r="S864" s="203"/>
      <c r="T864" s="203"/>
      <c r="U864" s="203"/>
    </row>
    <row r="865" spans="16:21">
      <c r="P865" s="203"/>
      <c r="Q865" s="203"/>
      <c r="R865" s="203"/>
      <c r="S865" s="203"/>
      <c r="T865" s="203"/>
      <c r="U865" s="203"/>
    </row>
    <row r="866" spans="16:21">
      <c r="P866" s="203"/>
      <c r="Q866" s="203"/>
      <c r="R866" s="203"/>
      <c r="S866" s="203"/>
      <c r="T866" s="203"/>
      <c r="U866" s="203"/>
    </row>
    <row r="867" spans="16:21">
      <c r="P867" s="203"/>
      <c r="Q867" s="203"/>
      <c r="R867" s="203"/>
      <c r="S867" s="203"/>
      <c r="T867" s="203"/>
      <c r="U867" s="203"/>
    </row>
    <row r="868" spans="16:21">
      <c r="P868" s="203"/>
      <c r="Q868" s="203"/>
      <c r="R868" s="203"/>
      <c r="S868" s="203"/>
      <c r="T868" s="203"/>
      <c r="U868" s="203"/>
    </row>
    <row r="869" spans="16:21">
      <c r="P869" s="203"/>
      <c r="Q869" s="203"/>
      <c r="R869" s="203"/>
      <c r="S869" s="203"/>
      <c r="T869" s="203"/>
      <c r="U869" s="203"/>
    </row>
    <row r="870" spans="16:21">
      <c r="P870" s="203"/>
      <c r="Q870" s="203"/>
      <c r="R870" s="203"/>
      <c r="S870" s="203"/>
      <c r="T870" s="203"/>
      <c r="U870" s="203"/>
    </row>
    <row r="871" spans="16:21">
      <c r="P871" s="203"/>
      <c r="Q871" s="203"/>
      <c r="R871" s="203"/>
      <c r="S871" s="203"/>
      <c r="T871" s="203"/>
      <c r="U871" s="203"/>
    </row>
    <row r="872" spans="16:21">
      <c r="P872" s="203"/>
      <c r="Q872" s="203"/>
      <c r="R872" s="203"/>
      <c r="S872" s="203"/>
      <c r="T872" s="203"/>
      <c r="U872" s="203"/>
    </row>
    <row r="873" spans="16:21">
      <c r="P873" s="203"/>
      <c r="Q873" s="203"/>
      <c r="R873" s="203"/>
      <c r="S873" s="203"/>
      <c r="T873" s="203"/>
      <c r="U873" s="203"/>
    </row>
    <row r="874" spans="16:21">
      <c r="P874" s="203"/>
      <c r="Q874" s="203"/>
      <c r="R874" s="203"/>
      <c r="S874" s="203"/>
      <c r="T874" s="203"/>
      <c r="U874" s="203"/>
    </row>
    <row r="875" spans="16:21">
      <c r="P875" s="203"/>
      <c r="Q875" s="203"/>
      <c r="R875" s="203"/>
      <c r="S875" s="203"/>
      <c r="T875" s="203"/>
      <c r="U875" s="203"/>
    </row>
    <row r="876" spans="16:21">
      <c r="P876" s="203"/>
      <c r="Q876" s="203"/>
      <c r="R876" s="203"/>
      <c r="S876" s="203"/>
      <c r="T876" s="203"/>
      <c r="U876" s="203"/>
    </row>
    <row r="877" spans="16:21">
      <c r="P877" s="203"/>
      <c r="Q877" s="203"/>
      <c r="R877" s="203"/>
      <c r="S877" s="203"/>
      <c r="T877" s="203"/>
      <c r="U877" s="203"/>
    </row>
    <row r="878" spans="16:21">
      <c r="P878" s="203"/>
      <c r="Q878" s="203"/>
      <c r="R878" s="203"/>
      <c r="S878" s="203"/>
      <c r="T878" s="203"/>
      <c r="U878" s="203"/>
    </row>
    <row r="879" spans="16:21">
      <c r="P879" s="203"/>
      <c r="Q879" s="203"/>
      <c r="R879" s="203"/>
      <c r="S879" s="203"/>
      <c r="T879" s="203"/>
      <c r="U879" s="203"/>
    </row>
    <row r="880" spans="16:21">
      <c r="P880" s="203"/>
      <c r="Q880" s="203"/>
      <c r="R880" s="203"/>
      <c r="S880" s="203"/>
      <c r="T880" s="203"/>
      <c r="U880" s="203"/>
    </row>
    <row r="881" spans="16:21">
      <c r="P881" s="203"/>
      <c r="Q881" s="203"/>
      <c r="R881" s="203"/>
      <c r="S881" s="203"/>
      <c r="T881" s="203"/>
      <c r="U881" s="203"/>
    </row>
    <row r="882" spans="16:21">
      <c r="P882" s="203"/>
      <c r="Q882" s="203"/>
      <c r="R882" s="203"/>
      <c r="S882" s="203"/>
      <c r="T882" s="203"/>
      <c r="U882" s="203"/>
    </row>
    <row r="883" spans="16:21">
      <c r="P883" s="203"/>
      <c r="Q883" s="203"/>
      <c r="R883" s="203"/>
      <c r="S883" s="203"/>
      <c r="T883" s="203"/>
      <c r="U883" s="203"/>
    </row>
    <row r="884" spans="16:21">
      <c r="P884" s="203"/>
      <c r="Q884" s="203"/>
      <c r="R884" s="203"/>
      <c r="S884" s="203"/>
      <c r="T884" s="203"/>
      <c r="U884" s="203"/>
    </row>
    <row r="885" spans="16:21">
      <c r="P885" s="203"/>
      <c r="Q885" s="203"/>
      <c r="R885" s="203"/>
      <c r="S885" s="203"/>
      <c r="T885" s="203"/>
      <c r="U885" s="203"/>
    </row>
    <row r="886" spans="16:21">
      <c r="P886" s="203"/>
      <c r="Q886" s="203"/>
      <c r="R886" s="203"/>
      <c r="S886" s="203"/>
      <c r="T886" s="203"/>
      <c r="U886" s="203"/>
    </row>
    <row r="887" spans="16:21">
      <c r="P887" s="203"/>
      <c r="Q887" s="203"/>
      <c r="R887" s="203"/>
      <c r="S887" s="203"/>
      <c r="T887" s="203"/>
      <c r="U887" s="203"/>
    </row>
    <row r="888" spans="16:21">
      <c r="P888" s="203"/>
      <c r="Q888" s="203"/>
      <c r="R888" s="203"/>
      <c r="S888" s="203"/>
      <c r="T888" s="203"/>
      <c r="U888" s="203"/>
    </row>
    <row r="889" spans="16:21">
      <c r="P889" s="203"/>
      <c r="Q889" s="203"/>
      <c r="R889" s="203"/>
      <c r="S889" s="203"/>
      <c r="T889" s="203"/>
      <c r="U889" s="203"/>
    </row>
    <row r="890" spans="16:21">
      <c r="P890" s="203"/>
      <c r="Q890" s="203"/>
      <c r="R890" s="203"/>
      <c r="S890" s="203"/>
      <c r="T890" s="203"/>
      <c r="U890" s="203"/>
    </row>
    <row r="891" spans="16:21">
      <c r="P891" s="203"/>
      <c r="Q891" s="203"/>
      <c r="R891" s="203"/>
      <c r="S891" s="203"/>
      <c r="T891" s="203"/>
      <c r="U891" s="203"/>
    </row>
    <row r="892" spans="16:21">
      <c r="P892" s="203"/>
      <c r="Q892" s="203"/>
      <c r="R892" s="203"/>
      <c r="S892" s="203"/>
      <c r="T892" s="203"/>
      <c r="U892" s="203"/>
    </row>
    <row r="893" spans="16:21">
      <c r="P893" s="203"/>
      <c r="Q893" s="203"/>
      <c r="R893" s="203"/>
      <c r="S893" s="203"/>
      <c r="T893" s="203"/>
      <c r="U893" s="203"/>
    </row>
    <row r="894" spans="16:21">
      <c r="P894" s="203"/>
      <c r="Q894" s="203"/>
      <c r="R894" s="203"/>
      <c r="S894" s="203"/>
      <c r="T894" s="203"/>
      <c r="U894" s="203"/>
    </row>
    <row r="895" spans="16:21">
      <c r="P895" s="203"/>
      <c r="Q895" s="203"/>
      <c r="R895" s="203"/>
      <c r="S895" s="203"/>
      <c r="T895" s="203"/>
      <c r="U895" s="203"/>
    </row>
    <row r="896" spans="16:21">
      <c r="P896" s="203"/>
      <c r="Q896" s="203"/>
      <c r="R896" s="203"/>
      <c r="S896" s="203"/>
      <c r="T896" s="203"/>
      <c r="U896" s="203"/>
    </row>
    <row r="897" spans="16:21">
      <c r="P897" s="203"/>
      <c r="Q897" s="203"/>
      <c r="R897" s="203"/>
      <c r="S897" s="203"/>
      <c r="T897" s="203"/>
      <c r="U897" s="203"/>
    </row>
    <row r="898" spans="16:21">
      <c r="P898" s="203"/>
      <c r="Q898" s="203"/>
      <c r="R898" s="203"/>
      <c r="S898" s="203"/>
      <c r="T898" s="203"/>
      <c r="U898" s="203"/>
    </row>
    <row r="899" spans="16:21">
      <c r="P899" s="203"/>
      <c r="Q899" s="203"/>
      <c r="R899" s="203"/>
      <c r="S899" s="203"/>
      <c r="T899" s="203"/>
      <c r="U899" s="203"/>
    </row>
    <row r="900" spans="16:21">
      <c r="P900" s="203"/>
      <c r="Q900" s="203"/>
      <c r="R900" s="203"/>
      <c r="S900" s="203"/>
      <c r="T900" s="203"/>
      <c r="U900" s="203"/>
    </row>
    <row r="901" spans="16:21">
      <c r="P901" s="203"/>
      <c r="Q901" s="203"/>
      <c r="R901" s="203"/>
      <c r="S901" s="203"/>
      <c r="T901" s="203"/>
      <c r="U901" s="203"/>
    </row>
    <row r="902" spans="16:21">
      <c r="P902" s="203"/>
      <c r="Q902" s="203"/>
      <c r="R902" s="203"/>
      <c r="S902" s="203"/>
      <c r="T902" s="203"/>
      <c r="U902" s="203"/>
    </row>
    <row r="903" spans="16:21">
      <c r="P903" s="203"/>
      <c r="Q903" s="203"/>
      <c r="R903" s="203"/>
      <c r="S903" s="203"/>
      <c r="T903" s="203"/>
      <c r="U903" s="203"/>
    </row>
    <row r="904" spans="16:21">
      <c r="P904" s="203"/>
      <c r="Q904" s="203"/>
      <c r="R904" s="203"/>
      <c r="S904" s="203"/>
      <c r="T904" s="203"/>
      <c r="U904" s="203"/>
    </row>
    <row r="905" spans="16:21">
      <c r="P905" s="203"/>
      <c r="Q905" s="203"/>
      <c r="R905" s="203"/>
      <c r="S905" s="203"/>
      <c r="T905" s="203"/>
      <c r="U905" s="203"/>
    </row>
    <row r="906" spans="16:21">
      <c r="P906" s="203"/>
      <c r="Q906" s="203"/>
      <c r="R906" s="203"/>
      <c r="S906" s="203"/>
      <c r="T906" s="203"/>
      <c r="U906" s="203"/>
    </row>
    <row r="907" spans="16:21">
      <c r="P907" s="203"/>
      <c r="Q907" s="203"/>
      <c r="R907" s="203"/>
      <c r="S907" s="203"/>
      <c r="T907" s="203"/>
      <c r="U907" s="203"/>
    </row>
    <row r="908" spans="16:21">
      <c r="P908" s="203"/>
      <c r="Q908" s="203"/>
      <c r="R908" s="203"/>
      <c r="S908" s="203"/>
      <c r="T908" s="203"/>
      <c r="U908" s="203"/>
    </row>
    <row r="909" spans="16:21">
      <c r="P909" s="203"/>
      <c r="Q909" s="203"/>
      <c r="R909" s="203"/>
      <c r="S909" s="203"/>
      <c r="T909" s="203"/>
      <c r="U909" s="203"/>
    </row>
    <row r="910" spans="16:21">
      <c r="P910" s="203"/>
      <c r="Q910" s="203"/>
      <c r="R910" s="203"/>
      <c r="S910" s="203"/>
      <c r="T910" s="203"/>
      <c r="U910" s="203"/>
    </row>
    <row r="911" spans="16:21">
      <c r="P911" s="203"/>
      <c r="Q911" s="203"/>
      <c r="R911" s="203"/>
      <c r="S911" s="203"/>
      <c r="T911" s="203"/>
      <c r="U911" s="203"/>
    </row>
    <row r="912" spans="16:21">
      <c r="P912" s="203"/>
      <c r="Q912" s="203"/>
      <c r="R912" s="203"/>
      <c r="S912" s="203"/>
      <c r="T912" s="203"/>
      <c r="U912" s="203"/>
    </row>
    <row r="913" spans="16:21">
      <c r="P913" s="203"/>
      <c r="Q913" s="203"/>
      <c r="R913" s="203"/>
      <c r="S913" s="203"/>
      <c r="T913" s="203"/>
      <c r="U913" s="203"/>
    </row>
    <row r="914" spans="16:21">
      <c r="P914" s="203"/>
      <c r="Q914" s="203"/>
      <c r="R914" s="203"/>
      <c r="S914" s="203"/>
      <c r="T914" s="203"/>
      <c r="U914" s="203"/>
    </row>
    <row r="915" spans="16:21">
      <c r="P915" s="203"/>
      <c r="Q915" s="203"/>
      <c r="R915" s="203"/>
      <c r="S915" s="203"/>
      <c r="T915" s="203"/>
      <c r="U915" s="203"/>
    </row>
    <row r="916" spans="16:21">
      <c r="P916" s="203"/>
      <c r="Q916" s="203"/>
      <c r="R916" s="203"/>
      <c r="S916" s="203"/>
      <c r="T916" s="203"/>
      <c r="U916" s="203"/>
    </row>
    <row r="917" spans="16:21">
      <c r="P917" s="203"/>
      <c r="Q917" s="203"/>
      <c r="R917" s="203"/>
      <c r="S917" s="203"/>
      <c r="T917" s="203"/>
      <c r="U917" s="203"/>
    </row>
    <row r="918" spans="16:21">
      <c r="P918" s="203"/>
      <c r="Q918" s="203"/>
      <c r="R918" s="203"/>
      <c r="S918" s="203"/>
      <c r="T918" s="203"/>
      <c r="U918" s="203"/>
    </row>
    <row r="919" spans="16:21">
      <c r="P919" s="203"/>
      <c r="Q919" s="203"/>
      <c r="R919" s="203"/>
      <c r="S919" s="203"/>
      <c r="T919" s="203"/>
      <c r="U919" s="203"/>
    </row>
    <row r="920" spans="16:21">
      <c r="P920" s="203"/>
      <c r="Q920" s="203"/>
      <c r="R920" s="203"/>
      <c r="S920" s="203"/>
      <c r="T920" s="203"/>
      <c r="U920" s="203"/>
    </row>
    <row r="921" spans="16:21">
      <c r="P921" s="203"/>
      <c r="Q921" s="203"/>
      <c r="R921" s="203"/>
      <c r="S921" s="203"/>
      <c r="T921" s="203"/>
      <c r="U921" s="203"/>
    </row>
    <row r="922" spans="16:21">
      <c r="P922" s="203"/>
      <c r="Q922" s="203"/>
      <c r="R922" s="203"/>
      <c r="S922" s="203"/>
      <c r="T922" s="203"/>
      <c r="U922" s="203"/>
    </row>
    <row r="923" spans="16:21">
      <c r="P923" s="203"/>
      <c r="Q923" s="203"/>
      <c r="R923" s="203"/>
      <c r="S923" s="203"/>
      <c r="T923" s="203"/>
      <c r="U923" s="203"/>
    </row>
    <row r="924" spans="16:21">
      <c r="P924" s="203"/>
      <c r="Q924" s="203"/>
      <c r="R924" s="203"/>
      <c r="S924" s="203"/>
      <c r="T924" s="203"/>
      <c r="U924" s="203"/>
    </row>
    <row r="925" spans="16:21">
      <c r="P925" s="203"/>
      <c r="Q925" s="203"/>
      <c r="R925" s="203"/>
      <c r="S925" s="203"/>
      <c r="T925" s="203"/>
      <c r="U925" s="203"/>
    </row>
    <row r="926" spans="16:21">
      <c r="P926" s="203"/>
      <c r="Q926" s="203"/>
      <c r="R926" s="203"/>
      <c r="S926" s="203"/>
      <c r="T926" s="203"/>
      <c r="U926" s="203"/>
    </row>
    <row r="927" spans="16:21">
      <c r="P927" s="203"/>
      <c r="Q927" s="203"/>
      <c r="R927" s="203"/>
      <c r="S927" s="203"/>
      <c r="T927" s="203"/>
      <c r="U927" s="203"/>
    </row>
    <row r="928" spans="16:21">
      <c r="P928" s="203"/>
      <c r="Q928" s="203"/>
      <c r="R928" s="203"/>
      <c r="S928" s="203"/>
      <c r="T928" s="203"/>
      <c r="U928" s="203"/>
    </row>
    <row r="929" spans="16:21">
      <c r="P929" s="203"/>
      <c r="Q929" s="203"/>
      <c r="R929" s="203"/>
      <c r="S929" s="203"/>
      <c r="T929" s="203"/>
      <c r="U929" s="203"/>
    </row>
    <row r="930" spans="16:21">
      <c r="P930" s="203"/>
      <c r="Q930" s="203"/>
      <c r="R930" s="203"/>
      <c r="S930" s="203"/>
      <c r="T930" s="203"/>
      <c r="U930" s="203"/>
    </row>
    <row r="931" spans="16:21">
      <c r="P931" s="203"/>
      <c r="Q931" s="203"/>
      <c r="R931" s="203"/>
      <c r="S931" s="203"/>
      <c r="T931" s="203"/>
      <c r="U931" s="203"/>
    </row>
    <row r="932" spans="16:21">
      <c r="P932" s="203"/>
      <c r="Q932" s="203"/>
      <c r="R932" s="203"/>
      <c r="S932" s="203"/>
      <c r="T932" s="203"/>
      <c r="U932" s="203"/>
    </row>
    <row r="933" spans="16:21">
      <c r="P933" s="203"/>
      <c r="Q933" s="203"/>
      <c r="R933" s="203"/>
      <c r="S933" s="203"/>
      <c r="T933" s="203"/>
      <c r="U933" s="203"/>
    </row>
    <row r="934" spans="16:21">
      <c r="P934" s="203"/>
      <c r="Q934" s="203"/>
      <c r="R934" s="203"/>
      <c r="S934" s="203"/>
      <c r="T934" s="203"/>
      <c r="U934" s="203"/>
    </row>
    <row r="935" spans="16:21">
      <c r="P935" s="203"/>
      <c r="Q935" s="203"/>
      <c r="R935" s="203"/>
      <c r="S935" s="203"/>
      <c r="T935" s="203"/>
      <c r="U935" s="203"/>
    </row>
    <row r="936" spans="16:21">
      <c r="P936" s="203"/>
      <c r="Q936" s="203"/>
      <c r="R936" s="203"/>
      <c r="S936" s="203"/>
      <c r="T936" s="203"/>
      <c r="U936" s="203"/>
    </row>
    <row r="937" spans="16:21">
      <c r="P937" s="203"/>
      <c r="Q937" s="203"/>
      <c r="R937" s="203"/>
      <c r="S937" s="203"/>
      <c r="T937" s="203"/>
      <c r="U937" s="203"/>
    </row>
    <row r="938" spans="16:21">
      <c r="P938" s="203"/>
      <c r="Q938" s="203"/>
      <c r="R938" s="203"/>
      <c r="S938" s="203"/>
      <c r="T938" s="203"/>
      <c r="U938" s="203"/>
    </row>
    <row r="939" spans="16:21">
      <c r="P939" s="203"/>
      <c r="Q939" s="203"/>
      <c r="R939" s="203"/>
      <c r="S939" s="203"/>
      <c r="T939" s="203"/>
      <c r="U939" s="203"/>
    </row>
    <row r="940" spans="16:21">
      <c r="P940" s="203"/>
      <c r="Q940" s="203"/>
      <c r="R940" s="203"/>
      <c r="S940" s="203"/>
      <c r="T940" s="203"/>
      <c r="U940" s="203"/>
    </row>
    <row r="941" spans="16:21">
      <c r="P941" s="203"/>
      <c r="Q941" s="203"/>
      <c r="R941" s="203"/>
      <c r="S941" s="203"/>
      <c r="T941" s="203"/>
      <c r="U941" s="203"/>
    </row>
    <row r="942" spans="16:21">
      <c r="P942" s="203"/>
      <c r="Q942" s="203"/>
      <c r="R942" s="203"/>
      <c r="S942" s="203"/>
      <c r="T942" s="203"/>
      <c r="U942" s="203"/>
    </row>
    <row r="943" spans="16:21">
      <c r="P943" s="203"/>
      <c r="Q943" s="203"/>
      <c r="R943" s="203"/>
      <c r="S943" s="203"/>
      <c r="T943" s="203"/>
      <c r="U943" s="203"/>
    </row>
    <row r="944" spans="16:21">
      <c r="P944" s="203"/>
      <c r="Q944" s="203"/>
      <c r="R944" s="203"/>
      <c r="S944" s="203"/>
      <c r="T944" s="203"/>
      <c r="U944" s="203"/>
    </row>
    <row r="945" spans="16:21">
      <c r="P945" s="203"/>
      <c r="Q945" s="203"/>
      <c r="R945" s="203"/>
      <c r="S945" s="203"/>
      <c r="T945" s="203"/>
      <c r="U945" s="203"/>
    </row>
    <row r="946" spans="16:21">
      <c r="P946" s="203"/>
      <c r="Q946" s="203"/>
      <c r="R946" s="203"/>
      <c r="S946" s="203"/>
      <c r="T946" s="203"/>
      <c r="U946" s="203"/>
    </row>
    <row r="947" spans="16:21">
      <c r="P947" s="203"/>
      <c r="Q947" s="203"/>
      <c r="R947" s="203"/>
      <c r="S947" s="203"/>
      <c r="T947" s="203"/>
      <c r="U947" s="203"/>
    </row>
    <row r="948" spans="16:21">
      <c r="P948" s="203"/>
      <c r="Q948" s="203"/>
      <c r="R948" s="203"/>
      <c r="S948" s="203"/>
      <c r="T948" s="203"/>
      <c r="U948" s="203"/>
    </row>
    <row r="949" spans="16:21">
      <c r="P949" s="203"/>
      <c r="Q949" s="203"/>
      <c r="R949" s="203"/>
      <c r="S949" s="203"/>
      <c r="T949" s="203"/>
      <c r="U949" s="203"/>
    </row>
    <row r="950" spans="16:21">
      <c r="P950" s="203"/>
      <c r="Q950" s="203"/>
      <c r="R950" s="203"/>
      <c r="S950" s="203"/>
      <c r="T950" s="203"/>
      <c r="U950" s="203"/>
    </row>
    <row r="951" spans="16:21">
      <c r="P951" s="203"/>
      <c r="Q951" s="203"/>
      <c r="R951" s="203"/>
      <c r="S951" s="203"/>
      <c r="T951" s="203"/>
      <c r="U951" s="203"/>
    </row>
    <row r="952" spans="16:21">
      <c r="P952" s="203"/>
      <c r="Q952" s="203"/>
      <c r="R952" s="203"/>
      <c r="S952" s="203"/>
      <c r="T952" s="203"/>
      <c r="U952" s="203"/>
    </row>
    <row r="953" spans="16:21">
      <c r="P953" s="203"/>
      <c r="Q953" s="203"/>
      <c r="R953" s="203"/>
      <c r="S953" s="203"/>
      <c r="T953" s="203"/>
      <c r="U953" s="203"/>
    </row>
    <row r="954" spans="16:21">
      <c r="P954" s="203"/>
      <c r="Q954" s="203"/>
      <c r="R954" s="203"/>
      <c r="S954" s="203"/>
      <c r="T954" s="203"/>
      <c r="U954" s="203"/>
    </row>
    <row r="955" spans="16:21">
      <c r="P955" s="203"/>
      <c r="Q955" s="203"/>
      <c r="R955" s="203"/>
      <c r="S955" s="203"/>
      <c r="T955" s="203"/>
      <c r="U955" s="203"/>
    </row>
    <row r="956" spans="16:21">
      <c r="P956" s="203"/>
      <c r="Q956" s="203"/>
      <c r="R956" s="203"/>
      <c r="S956" s="203"/>
      <c r="T956" s="203"/>
      <c r="U956" s="203"/>
    </row>
    <row r="957" spans="16:21">
      <c r="P957" s="203"/>
      <c r="Q957" s="203"/>
      <c r="R957" s="203"/>
      <c r="S957" s="203"/>
      <c r="T957" s="203"/>
      <c r="U957" s="203"/>
    </row>
    <row r="958" spans="16:21">
      <c r="P958" s="203"/>
      <c r="Q958" s="203"/>
      <c r="R958" s="203"/>
      <c r="S958" s="203"/>
      <c r="T958" s="203"/>
      <c r="U958" s="203"/>
    </row>
    <row r="959" spans="16:21">
      <c r="P959" s="203"/>
      <c r="Q959" s="203"/>
      <c r="R959" s="203"/>
      <c r="S959" s="203"/>
      <c r="T959" s="203"/>
      <c r="U959" s="203"/>
    </row>
    <row r="960" spans="16:21">
      <c r="P960" s="203"/>
      <c r="Q960" s="203"/>
      <c r="R960" s="203"/>
      <c r="S960" s="203"/>
      <c r="T960" s="203"/>
      <c r="U960" s="203"/>
    </row>
    <row r="961" spans="16:21">
      <c r="P961" s="203"/>
      <c r="Q961" s="203"/>
      <c r="R961" s="203"/>
      <c r="S961" s="203"/>
      <c r="T961" s="203"/>
      <c r="U961" s="203"/>
    </row>
    <row r="962" spans="16:21">
      <c r="P962" s="203"/>
      <c r="Q962" s="203"/>
      <c r="R962" s="203"/>
      <c r="S962" s="203"/>
      <c r="T962" s="203"/>
      <c r="U962" s="203"/>
    </row>
    <row r="963" spans="16:21">
      <c r="P963" s="203"/>
      <c r="Q963" s="203"/>
      <c r="R963" s="203"/>
      <c r="S963" s="203"/>
      <c r="T963" s="203"/>
      <c r="U963" s="203"/>
    </row>
    <row r="964" spans="16:21">
      <c r="P964" s="203"/>
      <c r="Q964" s="203"/>
      <c r="R964" s="203"/>
      <c r="S964" s="203"/>
      <c r="T964" s="203"/>
      <c r="U964" s="203"/>
    </row>
    <row r="965" spans="16:21">
      <c r="P965" s="203"/>
      <c r="Q965" s="203"/>
      <c r="R965" s="203"/>
      <c r="S965" s="203"/>
      <c r="T965" s="203"/>
      <c r="U965" s="203"/>
    </row>
    <row r="966" spans="16:21">
      <c r="P966" s="203"/>
      <c r="Q966" s="203"/>
      <c r="R966" s="203"/>
      <c r="S966" s="203"/>
      <c r="T966" s="203"/>
      <c r="U966" s="203"/>
    </row>
    <row r="967" spans="16:21">
      <c r="P967" s="203"/>
      <c r="Q967" s="203"/>
      <c r="R967" s="203"/>
      <c r="S967" s="203"/>
      <c r="T967" s="203"/>
      <c r="U967" s="203"/>
    </row>
    <row r="968" spans="16:21">
      <c r="P968" s="203"/>
      <c r="Q968" s="203"/>
      <c r="R968" s="203"/>
      <c r="S968" s="203"/>
      <c r="T968" s="203"/>
      <c r="U968" s="203"/>
    </row>
    <row r="969" spans="16:21">
      <c r="P969" s="203"/>
      <c r="Q969" s="203"/>
      <c r="R969" s="203"/>
      <c r="S969" s="203"/>
      <c r="T969" s="203"/>
      <c r="U969" s="203"/>
    </row>
    <row r="970" spans="16:21">
      <c r="P970" s="203"/>
      <c r="Q970" s="203"/>
      <c r="R970" s="203"/>
      <c r="S970" s="203"/>
      <c r="T970" s="203"/>
      <c r="U970" s="203"/>
    </row>
    <row r="971" spans="16:21">
      <c r="P971" s="203"/>
      <c r="Q971" s="203"/>
      <c r="R971" s="203"/>
      <c r="S971" s="203"/>
      <c r="T971" s="203"/>
      <c r="U971" s="203"/>
    </row>
    <row r="972" spans="16:21">
      <c r="P972" s="203"/>
      <c r="Q972" s="203"/>
      <c r="R972" s="203"/>
      <c r="S972" s="203"/>
      <c r="T972" s="203"/>
      <c r="U972" s="203"/>
    </row>
    <row r="973" spans="16:21">
      <c r="P973" s="203"/>
      <c r="Q973" s="203"/>
      <c r="R973" s="203"/>
      <c r="S973" s="203"/>
      <c r="T973" s="203"/>
      <c r="U973" s="203"/>
    </row>
    <row r="974" spans="16:21">
      <c r="P974" s="203"/>
      <c r="Q974" s="203"/>
      <c r="R974" s="203"/>
      <c r="S974" s="203"/>
      <c r="T974" s="203"/>
      <c r="U974" s="203"/>
    </row>
    <row r="975" spans="16:21">
      <c r="P975" s="203"/>
      <c r="Q975" s="203"/>
      <c r="R975" s="203"/>
      <c r="S975" s="203"/>
      <c r="T975" s="203"/>
      <c r="U975" s="203"/>
    </row>
    <row r="976" spans="16:21">
      <c r="P976" s="203"/>
      <c r="Q976" s="203"/>
      <c r="R976" s="203"/>
      <c r="S976" s="203"/>
      <c r="T976" s="203"/>
      <c r="U976" s="203"/>
    </row>
    <row r="977" spans="16:21">
      <c r="P977" s="203"/>
      <c r="Q977" s="203"/>
      <c r="R977" s="203"/>
      <c r="S977" s="203"/>
      <c r="T977" s="203"/>
      <c r="U977" s="203"/>
    </row>
    <row r="978" spans="16:21">
      <c r="P978" s="203"/>
      <c r="Q978" s="203"/>
      <c r="R978" s="203"/>
      <c r="S978" s="203"/>
      <c r="T978" s="203"/>
      <c r="U978" s="203"/>
    </row>
    <row r="979" spans="16:21">
      <c r="P979" s="203"/>
      <c r="Q979" s="203"/>
      <c r="R979" s="203"/>
      <c r="S979" s="203"/>
      <c r="T979" s="203"/>
      <c r="U979" s="203"/>
    </row>
    <row r="980" spans="16:21">
      <c r="P980" s="203"/>
      <c r="Q980" s="203"/>
      <c r="R980" s="203"/>
      <c r="S980" s="203"/>
      <c r="T980" s="203"/>
      <c r="U980" s="203"/>
    </row>
    <row r="981" spans="16:21">
      <c r="P981" s="203"/>
      <c r="Q981" s="203"/>
      <c r="R981" s="203"/>
      <c r="S981" s="203"/>
      <c r="T981" s="203"/>
      <c r="U981" s="203"/>
    </row>
    <row r="982" spans="16:21">
      <c r="P982" s="203"/>
      <c r="Q982" s="203"/>
      <c r="R982" s="203"/>
      <c r="S982" s="203"/>
      <c r="T982" s="203"/>
      <c r="U982" s="203"/>
    </row>
    <row r="983" spans="16:21">
      <c r="P983" s="203"/>
      <c r="Q983" s="203"/>
      <c r="R983" s="203"/>
      <c r="S983" s="203"/>
      <c r="T983" s="203"/>
      <c r="U983" s="203"/>
    </row>
    <row r="984" spans="16:21">
      <c r="P984" s="203"/>
      <c r="Q984" s="203"/>
      <c r="R984" s="203"/>
      <c r="S984" s="203"/>
      <c r="T984" s="203"/>
      <c r="U984" s="203"/>
    </row>
    <row r="985" spans="16:21">
      <c r="P985" s="203"/>
      <c r="Q985" s="203"/>
      <c r="R985" s="203"/>
      <c r="S985" s="203"/>
      <c r="T985" s="203"/>
      <c r="U985" s="203"/>
    </row>
    <row r="986" spans="16:21">
      <c r="P986" s="203"/>
      <c r="Q986" s="203"/>
      <c r="R986" s="203"/>
      <c r="S986" s="203"/>
      <c r="T986" s="203"/>
      <c r="U986" s="203"/>
    </row>
    <row r="987" spans="16:21">
      <c r="P987" s="203"/>
      <c r="Q987" s="203"/>
      <c r="R987" s="203"/>
      <c r="S987" s="203"/>
      <c r="T987" s="203"/>
      <c r="U987" s="203"/>
    </row>
    <row r="988" spans="16:21">
      <c r="P988" s="203"/>
      <c r="Q988" s="203"/>
      <c r="R988" s="203"/>
      <c r="S988" s="203"/>
      <c r="T988" s="203"/>
      <c r="U988" s="203"/>
    </row>
    <row r="989" spans="16:21">
      <c r="P989" s="203"/>
      <c r="Q989" s="203"/>
      <c r="R989" s="203"/>
      <c r="S989" s="203"/>
      <c r="T989" s="203"/>
      <c r="U989" s="203"/>
    </row>
    <row r="990" spans="16:21">
      <c r="P990" s="203"/>
      <c r="Q990" s="203"/>
      <c r="R990" s="203"/>
      <c r="S990" s="203"/>
      <c r="T990" s="203"/>
      <c r="U990" s="203"/>
    </row>
    <row r="991" spans="16:21">
      <c r="P991" s="203"/>
      <c r="Q991" s="203"/>
      <c r="R991" s="203"/>
      <c r="S991" s="203"/>
      <c r="T991" s="203"/>
      <c r="U991" s="203"/>
    </row>
    <row r="992" spans="16:21">
      <c r="P992" s="203"/>
      <c r="Q992" s="203"/>
      <c r="R992" s="203"/>
      <c r="S992" s="203"/>
      <c r="T992" s="203"/>
      <c r="U992" s="203"/>
    </row>
    <row r="993" spans="16:21">
      <c r="P993" s="203"/>
      <c r="Q993" s="203"/>
      <c r="R993" s="203"/>
      <c r="S993" s="203"/>
      <c r="T993" s="203"/>
      <c r="U993" s="203"/>
    </row>
    <row r="994" spans="16:21">
      <c r="P994" s="203"/>
      <c r="Q994" s="203"/>
      <c r="R994" s="203"/>
      <c r="S994" s="203"/>
      <c r="T994" s="203"/>
      <c r="U994" s="203"/>
    </row>
    <row r="995" spans="16:21">
      <c r="P995" s="203"/>
      <c r="Q995" s="203"/>
      <c r="R995" s="203"/>
      <c r="S995" s="203"/>
      <c r="T995" s="203"/>
      <c r="U995" s="203"/>
    </row>
    <row r="996" spans="16:21">
      <c r="P996" s="203"/>
      <c r="Q996" s="203"/>
      <c r="R996" s="203"/>
      <c r="S996" s="203"/>
      <c r="T996" s="203"/>
      <c r="U996" s="203"/>
    </row>
    <row r="997" spans="16:21">
      <c r="P997" s="203"/>
      <c r="Q997" s="203"/>
      <c r="R997" s="203"/>
      <c r="S997" s="203"/>
      <c r="T997" s="203"/>
      <c r="U997" s="203"/>
    </row>
    <row r="998" spans="16:21">
      <c r="P998" s="203"/>
      <c r="Q998" s="203"/>
      <c r="R998" s="203"/>
      <c r="S998" s="203"/>
      <c r="T998" s="203"/>
      <c r="U998" s="203"/>
    </row>
    <row r="999" spans="16:21">
      <c r="P999" s="203"/>
      <c r="Q999" s="203"/>
      <c r="R999" s="203"/>
      <c r="S999" s="203"/>
      <c r="T999" s="203"/>
      <c r="U999" s="203"/>
    </row>
    <row r="1000" spans="16:21">
      <c r="P1000" s="203"/>
      <c r="Q1000" s="203"/>
      <c r="R1000" s="203"/>
      <c r="S1000" s="203"/>
      <c r="T1000" s="203"/>
      <c r="U1000" s="203"/>
    </row>
    <row r="1001" spans="16:21">
      <c r="P1001" s="203"/>
      <c r="Q1001" s="203"/>
      <c r="R1001" s="203"/>
      <c r="S1001" s="203"/>
      <c r="T1001" s="203"/>
      <c r="U1001" s="203"/>
    </row>
    <row r="1002" spans="16:21">
      <c r="P1002" s="203"/>
      <c r="Q1002" s="203"/>
      <c r="R1002" s="203"/>
      <c r="S1002" s="203"/>
      <c r="T1002" s="203"/>
      <c r="U1002" s="203"/>
    </row>
    <row r="1003" spans="16:21">
      <c r="P1003" s="203"/>
      <c r="Q1003" s="203"/>
      <c r="R1003" s="203"/>
      <c r="S1003" s="203"/>
      <c r="T1003" s="203"/>
      <c r="U1003" s="203"/>
    </row>
    <row r="1004" spans="16:21">
      <c r="P1004" s="203"/>
      <c r="Q1004" s="203"/>
      <c r="R1004" s="203"/>
      <c r="S1004" s="203"/>
      <c r="T1004" s="203"/>
      <c r="U1004" s="203"/>
    </row>
    <row r="1005" spans="16:21">
      <c r="P1005" s="203"/>
      <c r="Q1005" s="203"/>
      <c r="R1005" s="203"/>
      <c r="S1005" s="203"/>
      <c r="T1005" s="203"/>
      <c r="U1005" s="203"/>
    </row>
    <row r="1006" spans="16:21">
      <c r="P1006" s="203"/>
      <c r="Q1006" s="203"/>
      <c r="R1006" s="203"/>
      <c r="S1006" s="203"/>
      <c r="T1006" s="203"/>
      <c r="U1006" s="203"/>
    </row>
    <row r="1007" spans="16:21">
      <c r="P1007" s="203"/>
      <c r="Q1007" s="203"/>
      <c r="R1007" s="203"/>
      <c r="S1007" s="203"/>
      <c r="T1007" s="203"/>
      <c r="U1007" s="203"/>
    </row>
    <row r="1008" spans="16:21">
      <c r="P1008" s="203"/>
      <c r="Q1008" s="203"/>
      <c r="R1008" s="203"/>
      <c r="S1008" s="203"/>
      <c r="T1008" s="203"/>
      <c r="U1008" s="203"/>
    </row>
    <row r="1009" spans="16:21">
      <c r="P1009" s="203"/>
      <c r="Q1009" s="203"/>
      <c r="R1009" s="203"/>
      <c r="S1009" s="203"/>
      <c r="T1009" s="203"/>
      <c r="U1009" s="203"/>
    </row>
    <row r="1010" spans="16:21">
      <c r="P1010" s="203"/>
      <c r="Q1010" s="203"/>
      <c r="R1010" s="203"/>
      <c r="S1010" s="203"/>
      <c r="T1010" s="203"/>
      <c r="U1010" s="203"/>
    </row>
    <row r="1011" spans="16:21">
      <c r="P1011" s="203"/>
      <c r="Q1011" s="203"/>
      <c r="R1011" s="203"/>
      <c r="S1011" s="203"/>
      <c r="T1011" s="203"/>
      <c r="U1011" s="203"/>
    </row>
    <row r="1012" spans="16:21">
      <c r="P1012" s="203"/>
      <c r="Q1012" s="203"/>
      <c r="R1012" s="203"/>
      <c r="S1012" s="203"/>
      <c r="T1012" s="203"/>
      <c r="U1012" s="203"/>
    </row>
    <row r="1013" spans="16:21">
      <c r="P1013" s="203"/>
      <c r="Q1013" s="203"/>
      <c r="R1013" s="203"/>
      <c r="S1013" s="203"/>
      <c r="T1013" s="203"/>
      <c r="U1013" s="203"/>
    </row>
    <row r="1014" spans="16:21">
      <c r="P1014" s="203"/>
      <c r="Q1014" s="203"/>
      <c r="R1014" s="203"/>
      <c r="S1014" s="203"/>
      <c r="T1014" s="203"/>
      <c r="U1014" s="203"/>
    </row>
    <row r="1015" spans="16:21">
      <c r="P1015" s="203"/>
      <c r="Q1015" s="203"/>
      <c r="R1015" s="203"/>
      <c r="S1015" s="203"/>
      <c r="T1015" s="203"/>
      <c r="U1015" s="203"/>
    </row>
    <row r="1016" spans="16:21">
      <c r="P1016" s="203"/>
      <c r="Q1016" s="203"/>
      <c r="R1016" s="203"/>
      <c r="S1016" s="203"/>
      <c r="T1016" s="203"/>
      <c r="U1016" s="203"/>
    </row>
    <row r="1017" spans="16:21">
      <c r="P1017" s="203"/>
      <c r="Q1017" s="203"/>
      <c r="R1017" s="203"/>
      <c r="S1017" s="203"/>
      <c r="T1017" s="203"/>
      <c r="U1017" s="203"/>
    </row>
    <row r="1018" spans="16:21">
      <c r="P1018" s="203"/>
      <c r="Q1018" s="203"/>
      <c r="R1018" s="203"/>
      <c r="S1018" s="203"/>
      <c r="T1018" s="203"/>
      <c r="U1018" s="203"/>
    </row>
    <row r="1019" spans="16:21">
      <c r="P1019" s="203"/>
      <c r="Q1019" s="203"/>
      <c r="R1019" s="203"/>
      <c r="S1019" s="203"/>
      <c r="T1019" s="203"/>
      <c r="U1019" s="203"/>
    </row>
    <row r="1020" spans="16:21">
      <c r="P1020" s="203"/>
      <c r="Q1020" s="203"/>
      <c r="R1020" s="203"/>
      <c r="S1020" s="203"/>
      <c r="T1020" s="203"/>
      <c r="U1020" s="203"/>
    </row>
    <row r="1021" spans="16:21">
      <c r="P1021" s="203"/>
      <c r="Q1021" s="203"/>
      <c r="R1021" s="203"/>
      <c r="S1021" s="203"/>
      <c r="T1021" s="203"/>
      <c r="U1021" s="203"/>
    </row>
    <row r="1022" spans="16:21">
      <c r="P1022" s="203"/>
      <c r="Q1022" s="203"/>
      <c r="R1022" s="203"/>
      <c r="S1022" s="203"/>
      <c r="T1022" s="203"/>
      <c r="U1022" s="203"/>
    </row>
    <row r="1023" spans="16:21">
      <c r="P1023" s="203"/>
      <c r="Q1023" s="203"/>
      <c r="R1023" s="203"/>
      <c r="S1023" s="203"/>
      <c r="T1023" s="203"/>
      <c r="U1023" s="203"/>
    </row>
    <row r="1024" spans="16:21">
      <c r="P1024" s="203"/>
      <c r="Q1024" s="203"/>
      <c r="R1024" s="203"/>
      <c r="S1024" s="203"/>
      <c r="T1024" s="203"/>
      <c r="U1024" s="203"/>
    </row>
    <row r="1025" spans="16:21">
      <c r="P1025" s="203"/>
      <c r="Q1025" s="203"/>
      <c r="R1025" s="203"/>
      <c r="S1025" s="203"/>
      <c r="T1025" s="203"/>
      <c r="U1025" s="203"/>
    </row>
    <row r="1026" spans="16:21">
      <c r="P1026" s="203"/>
      <c r="Q1026" s="203"/>
      <c r="R1026" s="203"/>
      <c r="S1026" s="203"/>
      <c r="T1026" s="203"/>
      <c r="U1026" s="203"/>
    </row>
    <row r="1027" spans="16:21">
      <c r="P1027" s="203"/>
      <c r="Q1027" s="203"/>
      <c r="R1027" s="203"/>
      <c r="S1027" s="203"/>
      <c r="T1027" s="203"/>
      <c r="U1027" s="203"/>
    </row>
    <row r="1028" spans="16:21">
      <c r="P1028" s="203"/>
      <c r="Q1028" s="203"/>
      <c r="R1028" s="203"/>
      <c r="S1028" s="203"/>
      <c r="T1028" s="203"/>
      <c r="U1028" s="203"/>
    </row>
    <row r="1029" spans="16:21">
      <c r="P1029" s="203"/>
      <c r="Q1029" s="203"/>
      <c r="R1029" s="203"/>
      <c r="S1029" s="203"/>
      <c r="T1029" s="203"/>
      <c r="U1029" s="203"/>
    </row>
    <row r="1030" spans="16:21">
      <c r="P1030" s="203"/>
      <c r="Q1030" s="203"/>
      <c r="R1030" s="203"/>
      <c r="S1030" s="203"/>
      <c r="T1030" s="203"/>
      <c r="U1030" s="203"/>
    </row>
    <row r="1031" spans="16:21">
      <c r="P1031" s="203"/>
      <c r="Q1031" s="203"/>
      <c r="R1031" s="203"/>
      <c r="S1031" s="203"/>
      <c r="T1031" s="203"/>
      <c r="U1031" s="203"/>
    </row>
    <row r="1032" spans="16:21">
      <c r="P1032" s="203"/>
      <c r="Q1032" s="203"/>
      <c r="R1032" s="203"/>
      <c r="S1032" s="203"/>
      <c r="T1032" s="203"/>
      <c r="U1032" s="203"/>
    </row>
    <row r="1033" spans="16:21">
      <c r="P1033" s="203"/>
      <c r="Q1033" s="203"/>
      <c r="R1033" s="203"/>
      <c r="S1033" s="203"/>
      <c r="T1033" s="203"/>
      <c r="U1033" s="203"/>
    </row>
    <row r="1034" spans="16:21">
      <c r="P1034" s="203"/>
      <c r="Q1034" s="203"/>
      <c r="R1034" s="203"/>
      <c r="S1034" s="203"/>
      <c r="T1034" s="203"/>
      <c r="U1034" s="203"/>
    </row>
    <row r="1035" spans="16:21">
      <c r="P1035" s="203"/>
      <c r="Q1035" s="203"/>
      <c r="R1035" s="203"/>
      <c r="S1035" s="203"/>
      <c r="T1035" s="203"/>
      <c r="U1035" s="203"/>
    </row>
    <row r="1036" spans="16:21">
      <c r="P1036" s="203"/>
      <c r="Q1036" s="203"/>
      <c r="R1036" s="203"/>
      <c r="S1036" s="203"/>
      <c r="T1036" s="203"/>
      <c r="U1036" s="203"/>
    </row>
    <row r="1037" spans="16:21">
      <c r="P1037" s="203"/>
      <c r="Q1037" s="203"/>
      <c r="R1037" s="203"/>
      <c r="S1037" s="203"/>
      <c r="T1037" s="203"/>
      <c r="U1037" s="203"/>
    </row>
    <row r="1038" spans="16:21">
      <c r="P1038" s="203"/>
      <c r="Q1038" s="203"/>
      <c r="R1038" s="203"/>
      <c r="S1038" s="203"/>
      <c r="T1038" s="203"/>
      <c r="U1038" s="203"/>
    </row>
    <row r="1039" spans="16:21">
      <c r="P1039" s="203"/>
      <c r="Q1039" s="203"/>
      <c r="R1039" s="203"/>
      <c r="S1039" s="203"/>
      <c r="T1039" s="203"/>
      <c r="U1039" s="203"/>
    </row>
    <row r="1040" spans="16:21">
      <c r="P1040" s="203"/>
      <c r="Q1040" s="203"/>
      <c r="R1040" s="203"/>
      <c r="S1040" s="203"/>
      <c r="T1040" s="203"/>
      <c r="U1040" s="203"/>
    </row>
    <row r="1041" spans="16:21">
      <c r="P1041" s="203"/>
      <c r="Q1041" s="203"/>
      <c r="R1041" s="203"/>
      <c r="S1041" s="203"/>
      <c r="T1041" s="203"/>
      <c r="U1041" s="203"/>
    </row>
    <row r="1042" spans="16:21">
      <c r="P1042" s="203"/>
      <c r="Q1042" s="203"/>
      <c r="R1042" s="203"/>
      <c r="S1042" s="203"/>
      <c r="T1042" s="203"/>
      <c r="U1042" s="203"/>
    </row>
    <row r="1043" spans="16:21">
      <c r="P1043" s="203"/>
      <c r="Q1043" s="203"/>
      <c r="R1043" s="203"/>
      <c r="S1043" s="203"/>
      <c r="T1043" s="203"/>
      <c r="U1043" s="203"/>
    </row>
    <row r="1044" spans="16:21">
      <c r="P1044" s="203"/>
      <c r="Q1044" s="203"/>
      <c r="R1044" s="203"/>
      <c r="S1044" s="203"/>
      <c r="T1044" s="203"/>
      <c r="U1044" s="203"/>
    </row>
    <row r="1045" spans="16:21">
      <c r="P1045" s="203"/>
      <c r="Q1045" s="203"/>
      <c r="R1045" s="203"/>
      <c r="S1045" s="203"/>
      <c r="T1045" s="203"/>
      <c r="U1045" s="203"/>
    </row>
    <row r="1046" spans="16:21">
      <c r="P1046" s="203"/>
      <c r="Q1046" s="203"/>
      <c r="R1046" s="203"/>
      <c r="S1046" s="203"/>
      <c r="T1046" s="203"/>
      <c r="U1046" s="203"/>
    </row>
    <row r="1047" spans="16:21">
      <c r="P1047" s="203"/>
      <c r="Q1047" s="203"/>
      <c r="R1047" s="203"/>
      <c r="S1047" s="203"/>
      <c r="T1047" s="203"/>
      <c r="U1047" s="203"/>
    </row>
    <row r="1048" spans="16:21">
      <c r="P1048" s="203"/>
      <c r="Q1048" s="203"/>
      <c r="R1048" s="203"/>
      <c r="S1048" s="203"/>
      <c r="T1048" s="203"/>
      <c r="U1048" s="203"/>
    </row>
    <row r="1049" spans="16:21">
      <c r="P1049" s="203"/>
      <c r="Q1049" s="203"/>
      <c r="R1049" s="203"/>
      <c r="S1049" s="203"/>
      <c r="T1049" s="203"/>
      <c r="U1049" s="203"/>
    </row>
    <row r="1050" spans="16:21">
      <c r="P1050" s="203"/>
      <c r="Q1050" s="203"/>
      <c r="R1050" s="203"/>
      <c r="S1050" s="203"/>
      <c r="T1050" s="203"/>
      <c r="U1050" s="203"/>
    </row>
    <row r="1051" spans="16:21">
      <c r="P1051" s="203"/>
      <c r="Q1051" s="203"/>
      <c r="R1051" s="203"/>
      <c r="S1051" s="203"/>
      <c r="T1051" s="203"/>
      <c r="U1051" s="203"/>
    </row>
    <row r="1052" spans="16:21">
      <c r="P1052" s="203"/>
      <c r="Q1052" s="203"/>
      <c r="R1052" s="203"/>
      <c r="S1052" s="203"/>
      <c r="T1052" s="203"/>
      <c r="U1052" s="203"/>
    </row>
    <row r="1053" spans="16:21">
      <c r="P1053" s="203"/>
      <c r="Q1053" s="203"/>
      <c r="R1053" s="203"/>
      <c r="S1053" s="203"/>
      <c r="T1053" s="203"/>
      <c r="U1053" s="203"/>
    </row>
    <row r="1054" spans="16:21">
      <c r="P1054" s="203"/>
      <c r="Q1054" s="203"/>
      <c r="R1054" s="203"/>
      <c r="S1054" s="203"/>
      <c r="T1054" s="203"/>
      <c r="U1054" s="203"/>
    </row>
    <row r="1055" spans="16:21">
      <c r="P1055" s="203"/>
      <c r="Q1055" s="203"/>
      <c r="R1055" s="203"/>
      <c r="S1055" s="203"/>
      <c r="T1055" s="203"/>
      <c r="U1055" s="203"/>
    </row>
    <row r="1056" spans="16:21">
      <c r="P1056" s="203"/>
      <c r="Q1056" s="203"/>
      <c r="R1056" s="203"/>
      <c r="S1056" s="203"/>
      <c r="T1056" s="203"/>
      <c r="U1056" s="203"/>
    </row>
    <row r="1057" spans="16:21">
      <c r="P1057" s="203"/>
      <c r="Q1057" s="203"/>
      <c r="R1057" s="203"/>
      <c r="S1057" s="203"/>
      <c r="T1057" s="203"/>
      <c r="U1057" s="203"/>
    </row>
    <row r="1058" spans="16:21">
      <c r="P1058" s="203"/>
      <c r="Q1058" s="203"/>
      <c r="R1058" s="203"/>
      <c r="S1058" s="203"/>
      <c r="T1058" s="203"/>
      <c r="U1058" s="203"/>
    </row>
    <row r="1059" spans="16:21">
      <c r="P1059" s="203"/>
      <c r="Q1059" s="203"/>
      <c r="R1059" s="203"/>
      <c r="S1059" s="203"/>
      <c r="T1059" s="203"/>
      <c r="U1059" s="203"/>
    </row>
    <row r="1060" spans="16:21">
      <c r="P1060" s="203"/>
      <c r="Q1060" s="203"/>
      <c r="R1060" s="203"/>
      <c r="S1060" s="203"/>
      <c r="T1060" s="203"/>
      <c r="U1060" s="203"/>
    </row>
    <row r="1061" spans="16:21">
      <c r="P1061" s="203"/>
      <c r="Q1061" s="203"/>
      <c r="R1061" s="203"/>
      <c r="S1061" s="203"/>
      <c r="T1061" s="203"/>
      <c r="U1061" s="203"/>
    </row>
    <row r="1062" spans="16:21">
      <c r="P1062" s="203"/>
      <c r="Q1062" s="203"/>
      <c r="R1062" s="203"/>
      <c r="S1062" s="203"/>
      <c r="T1062" s="203"/>
      <c r="U1062" s="203"/>
    </row>
    <row r="1063" spans="16:21">
      <c r="P1063" s="203"/>
      <c r="Q1063" s="203"/>
      <c r="R1063" s="203"/>
      <c r="S1063" s="203"/>
      <c r="T1063" s="203"/>
      <c r="U1063" s="203"/>
    </row>
    <row r="1064" spans="16:21">
      <c r="P1064" s="203"/>
      <c r="Q1064" s="203"/>
      <c r="R1064" s="203"/>
      <c r="S1064" s="203"/>
      <c r="T1064" s="203"/>
      <c r="U1064" s="203"/>
    </row>
    <row r="1065" spans="16:21">
      <c r="P1065" s="203"/>
      <c r="Q1065" s="203"/>
      <c r="R1065" s="203"/>
      <c r="S1065" s="203"/>
      <c r="T1065" s="203"/>
      <c r="U1065" s="203"/>
    </row>
    <row r="1066" spans="16:21">
      <c r="P1066" s="203"/>
      <c r="Q1066" s="203"/>
      <c r="R1066" s="203"/>
      <c r="S1066" s="203"/>
      <c r="T1066" s="203"/>
      <c r="U1066" s="203"/>
    </row>
    <row r="1067" spans="16:21">
      <c r="P1067" s="203"/>
      <c r="Q1067" s="203"/>
      <c r="R1067" s="203"/>
      <c r="S1067" s="203"/>
      <c r="T1067" s="203"/>
      <c r="U1067" s="203"/>
    </row>
    <row r="1068" spans="16:21">
      <c r="P1068" s="203"/>
      <c r="Q1068" s="203"/>
      <c r="R1068" s="203"/>
      <c r="S1068" s="203"/>
      <c r="T1068" s="203"/>
      <c r="U1068" s="203"/>
    </row>
    <row r="1069" spans="16:21">
      <c r="P1069" s="203"/>
      <c r="Q1069" s="203"/>
      <c r="R1069" s="203"/>
      <c r="S1069" s="203"/>
      <c r="T1069" s="203"/>
      <c r="U1069" s="203"/>
    </row>
    <row r="1070" spans="16:21">
      <c r="P1070" s="203"/>
      <c r="Q1070" s="203"/>
      <c r="R1070" s="203"/>
      <c r="S1070" s="203"/>
      <c r="T1070" s="203"/>
      <c r="U1070" s="203"/>
    </row>
    <row r="1071" spans="16:21">
      <c r="P1071" s="203"/>
      <c r="Q1071" s="203"/>
      <c r="R1071" s="203"/>
      <c r="S1071" s="203"/>
      <c r="T1071" s="203"/>
      <c r="U1071" s="203"/>
    </row>
    <row r="1072" spans="16:21">
      <c r="P1072" s="203"/>
      <c r="Q1072" s="203"/>
      <c r="R1072" s="203"/>
      <c r="S1072" s="203"/>
      <c r="T1072" s="203"/>
      <c r="U1072" s="203"/>
    </row>
    <row r="1073" spans="16:21">
      <c r="P1073" s="203"/>
      <c r="Q1073" s="203"/>
      <c r="R1073" s="203"/>
      <c r="S1073" s="203"/>
      <c r="T1073" s="203"/>
      <c r="U1073" s="203"/>
    </row>
    <row r="1074" spans="16:21">
      <c r="P1074" s="203"/>
      <c r="Q1074" s="203"/>
      <c r="R1074" s="203"/>
      <c r="S1074" s="203"/>
      <c r="T1074" s="203"/>
      <c r="U1074" s="203"/>
    </row>
    <row r="1075" spans="16:21">
      <c r="P1075" s="203"/>
      <c r="Q1075" s="203"/>
      <c r="R1075" s="203"/>
      <c r="S1075" s="203"/>
      <c r="T1075" s="203"/>
      <c r="U1075" s="203"/>
    </row>
    <row r="1076" spans="16:21">
      <c r="P1076" s="203"/>
      <c r="Q1076" s="203"/>
      <c r="R1076" s="203"/>
      <c r="S1076" s="203"/>
      <c r="T1076" s="203"/>
      <c r="U1076" s="203"/>
    </row>
    <row r="1077" spans="16:21">
      <c r="P1077" s="203"/>
      <c r="Q1077" s="203"/>
      <c r="R1077" s="203"/>
      <c r="S1077" s="203"/>
      <c r="T1077" s="203"/>
      <c r="U1077" s="203"/>
    </row>
    <row r="1078" spans="16:21">
      <c r="P1078" s="203"/>
      <c r="Q1078" s="203"/>
      <c r="R1078" s="203"/>
      <c r="S1078" s="203"/>
      <c r="T1078" s="203"/>
      <c r="U1078" s="203"/>
    </row>
    <row r="1079" spans="16:21">
      <c r="P1079" s="203"/>
      <c r="Q1079" s="203"/>
      <c r="R1079" s="203"/>
      <c r="S1079" s="203"/>
      <c r="T1079" s="203"/>
      <c r="U1079" s="203"/>
    </row>
    <row r="1080" spans="16:21">
      <c r="P1080" s="203"/>
      <c r="Q1080" s="203"/>
      <c r="R1080" s="203"/>
      <c r="S1080" s="203"/>
      <c r="T1080" s="203"/>
      <c r="U1080" s="203"/>
    </row>
    <row r="1081" spans="16:21">
      <c r="P1081" s="203"/>
      <c r="Q1081" s="203"/>
      <c r="R1081" s="203"/>
      <c r="S1081" s="203"/>
      <c r="T1081" s="203"/>
      <c r="U1081" s="203"/>
    </row>
    <row r="1082" spans="16:21">
      <c r="P1082" s="203"/>
      <c r="Q1082" s="203"/>
      <c r="R1082" s="203"/>
      <c r="S1082" s="203"/>
      <c r="T1082" s="203"/>
      <c r="U1082" s="203"/>
    </row>
    <row r="1083" spans="16:21">
      <c r="P1083" s="203"/>
      <c r="Q1083" s="203"/>
      <c r="R1083" s="203"/>
      <c r="S1083" s="203"/>
      <c r="T1083" s="203"/>
      <c r="U1083" s="203"/>
    </row>
    <row r="1084" spans="16:21">
      <c r="P1084" s="203"/>
      <c r="Q1084" s="203"/>
      <c r="R1084" s="203"/>
      <c r="S1084" s="203"/>
      <c r="T1084" s="203"/>
      <c r="U1084" s="203"/>
    </row>
    <row r="1085" spans="16:21">
      <c r="P1085" s="203"/>
      <c r="Q1085" s="203"/>
      <c r="R1085" s="203"/>
      <c r="S1085" s="203"/>
      <c r="T1085" s="203"/>
      <c r="U1085" s="203"/>
    </row>
    <row r="1086" spans="16:21">
      <c r="P1086" s="203"/>
      <c r="Q1086" s="203"/>
      <c r="R1086" s="203"/>
      <c r="S1086" s="203"/>
      <c r="T1086" s="203"/>
      <c r="U1086" s="203"/>
    </row>
    <row r="1087" spans="16:21">
      <c r="P1087" s="203"/>
      <c r="Q1087" s="203"/>
      <c r="R1087" s="203"/>
      <c r="S1087" s="203"/>
      <c r="T1087" s="203"/>
      <c r="U1087" s="203"/>
    </row>
    <row r="1088" spans="16:21">
      <c r="P1088" s="203"/>
      <c r="Q1088" s="203"/>
      <c r="R1088" s="203"/>
      <c r="S1088" s="203"/>
      <c r="T1088" s="203"/>
      <c r="U1088" s="203"/>
    </row>
    <row r="1089" spans="16:21">
      <c r="P1089" s="203"/>
      <c r="Q1089" s="203"/>
      <c r="R1089" s="203"/>
      <c r="S1089" s="203"/>
      <c r="T1089" s="203"/>
      <c r="U1089" s="203"/>
    </row>
    <row r="1090" spans="16:21">
      <c r="P1090" s="203"/>
      <c r="Q1090" s="203"/>
      <c r="R1090" s="203"/>
      <c r="S1090" s="203"/>
      <c r="T1090" s="203"/>
      <c r="U1090" s="203"/>
    </row>
    <row r="1091" spans="16:21">
      <c r="P1091" s="203"/>
      <c r="Q1091" s="203"/>
      <c r="R1091" s="203"/>
      <c r="S1091" s="203"/>
      <c r="T1091" s="203"/>
      <c r="U1091" s="203"/>
    </row>
    <row r="1092" spans="16:21">
      <c r="P1092" s="203"/>
      <c r="Q1092" s="203"/>
      <c r="R1092" s="203"/>
      <c r="S1092" s="203"/>
      <c r="T1092" s="203"/>
      <c r="U1092" s="203"/>
    </row>
    <row r="1093" spans="16:21">
      <c r="P1093" s="203"/>
      <c r="Q1093" s="203"/>
      <c r="R1093" s="203"/>
      <c r="S1093" s="203"/>
      <c r="T1093" s="203"/>
      <c r="U1093" s="203"/>
    </row>
    <row r="1094" spans="16:21">
      <c r="P1094" s="203"/>
      <c r="Q1094" s="203"/>
      <c r="R1094" s="203"/>
      <c r="S1094" s="203"/>
      <c r="T1094" s="203"/>
      <c r="U1094" s="203"/>
    </row>
    <row r="1095" spans="16:21">
      <c r="P1095" s="203"/>
      <c r="Q1095" s="203"/>
      <c r="R1095" s="203"/>
      <c r="S1095" s="203"/>
      <c r="T1095" s="203"/>
      <c r="U1095" s="203"/>
    </row>
    <row r="1096" spans="16:21">
      <c r="P1096" s="203"/>
      <c r="Q1096" s="203"/>
      <c r="R1096" s="203"/>
      <c r="S1096" s="203"/>
      <c r="T1096" s="203"/>
      <c r="U1096" s="203"/>
    </row>
    <row r="1097" spans="16:21">
      <c r="P1097" s="203"/>
      <c r="Q1097" s="203"/>
      <c r="R1097" s="203"/>
      <c r="S1097" s="203"/>
      <c r="T1097" s="203"/>
      <c r="U1097" s="203"/>
    </row>
    <row r="1098" spans="16:21">
      <c r="P1098" s="203"/>
      <c r="Q1098" s="203"/>
      <c r="R1098" s="203"/>
      <c r="S1098" s="203"/>
      <c r="T1098" s="203"/>
      <c r="U1098" s="203"/>
    </row>
    <row r="1099" spans="16:21">
      <c r="P1099" s="203"/>
      <c r="Q1099" s="203"/>
      <c r="R1099" s="203"/>
      <c r="S1099" s="203"/>
      <c r="T1099" s="203"/>
      <c r="U1099" s="203"/>
    </row>
    <row r="1100" spans="16:21">
      <c r="P1100" s="203"/>
      <c r="Q1100" s="203"/>
      <c r="R1100" s="203"/>
      <c r="S1100" s="203"/>
      <c r="T1100" s="203"/>
      <c r="U1100" s="203"/>
    </row>
    <row r="1101" spans="16:21">
      <c r="P1101" s="203"/>
      <c r="Q1101" s="203"/>
      <c r="R1101" s="203"/>
      <c r="S1101" s="203"/>
      <c r="T1101" s="203"/>
      <c r="U1101" s="203"/>
    </row>
    <row r="1102" spans="16:21">
      <c r="P1102" s="203"/>
      <c r="Q1102" s="203"/>
      <c r="R1102" s="203"/>
      <c r="S1102" s="203"/>
      <c r="T1102" s="203"/>
      <c r="U1102" s="203"/>
    </row>
    <row r="1103" spans="16:21">
      <c r="P1103" s="203"/>
      <c r="Q1103" s="203"/>
      <c r="R1103" s="203"/>
      <c r="S1103" s="203"/>
      <c r="T1103" s="203"/>
      <c r="U1103" s="203"/>
    </row>
    <row r="1104" spans="16:21">
      <c r="P1104" s="203"/>
      <c r="Q1104" s="203"/>
      <c r="R1104" s="203"/>
      <c r="S1104" s="203"/>
      <c r="T1104" s="203"/>
      <c r="U1104" s="203"/>
    </row>
    <row r="1105" spans="16:21">
      <c r="P1105" s="203"/>
      <c r="Q1105" s="203"/>
      <c r="R1105" s="203"/>
      <c r="S1105" s="203"/>
      <c r="T1105" s="203"/>
      <c r="U1105" s="203"/>
    </row>
    <row r="1106" spans="16:21">
      <c r="P1106" s="203"/>
      <c r="Q1106" s="203"/>
      <c r="R1106" s="203"/>
      <c r="S1106" s="203"/>
      <c r="T1106" s="203"/>
      <c r="U1106" s="203"/>
    </row>
    <row r="1107" spans="16:21">
      <c r="P1107" s="203"/>
      <c r="Q1107" s="203"/>
      <c r="R1107" s="203"/>
      <c r="S1107" s="203"/>
      <c r="T1107" s="203"/>
      <c r="U1107" s="203"/>
    </row>
    <row r="1108" spans="16:21">
      <c r="P1108" s="203"/>
      <c r="Q1108" s="203"/>
      <c r="R1108" s="203"/>
      <c r="S1108" s="203"/>
      <c r="T1108" s="203"/>
      <c r="U1108" s="203"/>
    </row>
    <row r="1109" spans="16:21">
      <c r="P1109" s="203"/>
      <c r="Q1109" s="203"/>
      <c r="R1109" s="203"/>
      <c r="S1109" s="203"/>
      <c r="T1109" s="203"/>
      <c r="U1109" s="203"/>
    </row>
    <row r="1110" spans="16:21">
      <c r="P1110" s="203"/>
      <c r="Q1110" s="203"/>
      <c r="R1110" s="203"/>
      <c r="S1110" s="203"/>
      <c r="T1110" s="203"/>
      <c r="U1110" s="203"/>
    </row>
    <row r="1111" spans="16:21">
      <c r="P1111" s="203"/>
      <c r="Q1111" s="203"/>
      <c r="R1111" s="203"/>
      <c r="S1111" s="203"/>
      <c r="T1111" s="203"/>
      <c r="U1111" s="203"/>
    </row>
    <row r="1112" spans="16:21">
      <c r="P1112" s="203"/>
      <c r="Q1112" s="203"/>
      <c r="R1112" s="203"/>
      <c r="S1112" s="203"/>
      <c r="T1112" s="203"/>
      <c r="U1112" s="203"/>
    </row>
    <row r="1113" spans="16:21">
      <c r="P1113" s="203"/>
      <c r="Q1113" s="203"/>
      <c r="R1113" s="203"/>
      <c r="S1113" s="203"/>
      <c r="T1113" s="203"/>
      <c r="U1113" s="203"/>
    </row>
    <row r="1114" spans="16:21">
      <c r="P1114" s="203"/>
      <c r="Q1114" s="203"/>
      <c r="R1114" s="203"/>
      <c r="S1114" s="203"/>
      <c r="T1114" s="203"/>
      <c r="U1114" s="203"/>
    </row>
    <row r="1115" spans="16:21">
      <c r="P1115" s="203"/>
      <c r="Q1115" s="203"/>
      <c r="R1115" s="203"/>
      <c r="S1115" s="203"/>
      <c r="T1115" s="203"/>
      <c r="U1115" s="203"/>
    </row>
    <row r="1116" spans="16:21">
      <c r="P1116" s="203"/>
      <c r="Q1116" s="203"/>
      <c r="R1116" s="203"/>
      <c r="S1116" s="203"/>
      <c r="T1116" s="203"/>
      <c r="U1116" s="203"/>
    </row>
    <row r="1117" spans="16:21">
      <c r="P1117" s="203"/>
      <c r="Q1117" s="203"/>
      <c r="R1117" s="203"/>
      <c r="S1117" s="203"/>
      <c r="T1117" s="203"/>
      <c r="U1117" s="203"/>
    </row>
    <row r="1118" spans="16:21">
      <c r="P1118" s="203"/>
      <c r="Q1118" s="203"/>
      <c r="R1118" s="203"/>
      <c r="S1118" s="203"/>
      <c r="T1118" s="203"/>
      <c r="U1118" s="203"/>
    </row>
    <row r="1119" spans="16:21">
      <c r="P1119" s="203"/>
      <c r="Q1119" s="203"/>
      <c r="R1119" s="203"/>
      <c r="S1119" s="203"/>
      <c r="T1119" s="203"/>
      <c r="U1119" s="203"/>
    </row>
    <row r="1120" spans="16:21">
      <c r="P1120" s="203"/>
      <c r="Q1120" s="203"/>
      <c r="R1120" s="203"/>
      <c r="S1120" s="203"/>
      <c r="T1120" s="203"/>
      <c r="U1120" s="203"/>
    </row>
    <row r="1121" spans="16:21">
      <c r="P1121" s="203"/>
      <c r="Q1121" s="203"/>
      <c r="R1121" s="203"/>
      <c r="S1121" s="203"/>
      <c r="T1121" s="203"/>
      <c r="U1121" s="203"/>
    </row>
    <row r="1122" spans="16:21">
      <c r="P1122" s="203"/>
      <c r="Q1122" s="203"/>
      <c r="R1122" s="203"/>
      <c r="S1122" s="203"/>
      <c r="T1122" s="203"/>
      <c r="U1122" s="203"/>
    </row>
    <row r="1123" spans="16:21">
      <c r="P1123" s="203"/>
      <c r="Q1123" s="203"/>
      <c r="R1123" s="203"/>
      <c r="S1123" s="203"/>
      <c r="T1123" s="203"/>
      <c r="U1123" s="203"/>
    </row>
    <row r="1124" spans="16:21">
      <c r="P1124" s="203"/>
      <c r="Q1124" s="203"/>
      <c r="R1124" s="203"/>
      <c r="S1124" s="203"/>
      <c r="T1124" s="203"/>
      <c r="U1124" s="203"/>
    </row>
    <row r="1125" spans="16:21">
      <c r="P1125" s="203"/>
      <c r="Q1125" s="203"/>
      <c r="R1125" s="203"/>
      <c r="S1125" s="203"/>
      <c r="T1125" s="203"/>
      <c r="U1125" s="203"/>
    </row>
    <row r="1126" spans="16:21">
      <c r="P1126" s="203"/>
      <c r="Q1126" s="203"/>
      <c r="R1126" s="203"/>
      <c r="S1126" s="203"/>
      <c r="T1126" s="203"/>
      <c r="U1126" s="203"/>
    </row>
    <row r="1127" spans="16:21">
      <c r="P1127" s="203"/>
      <c r="Q1127" s="203"/>
      <c r="R1127" s="203"/>
      <c r="S1127" s="203"/>
      <c r="T1127" s="203"/>
      <c r="U1127" s="203"/>
    </row>
    <row r="1128" spans="16:21">
      <c r="P1128" s="203"/>
      <c r="Q1128" s="203"/>
      <c r="R1128" s="203"/>
      <c r="S1128" s="203"/>
      <c r="T1128" s="203"/>
      <c r="U1128" s="203"/>
    </row>
    <row r="1129" spans="16:21">
      <c r="P1129" s="203"/>
      <c r="Q1129" s="203"/>
      <c r="R1129" s="203"/>
      <c r="S1129" s="203"/>
      <c r="T1129" s="203"/>
      <c r="U1129" s="203"/>
    </row>
    <row r="1130" spans="16:21">
      <c r="P1130" s="203"/>
      <c r="Q1130" s="203"/>
      <c r="R1130" s="203"/>
      <c r="S1130" s="203"/>
      <c r="T1130" s="203"/>
      <c r="U1130" s="203"/>
    </row>
    <row r="1131" spans="16:21">
      <c r="P1131" s="203"/>
      <c r="Q1131" s="203"/>
      <c r="R1131" s="203"/>
      <c r="S1131" s="203"/>
      <c r="T1131" s="203"/>
      <c r="U1131" s="203"/>
    </row>
    <row r="1132" spans="16:21">
      <c r="P1132" s="203"/>
      <c r="Q1132" s="203"/>
      <c r="R1132" s="203"/>
      <c r="S1132" s="203"/>
      <c r="T1132" s="203"/>
      <c r="U1132" s="203"/>
    </row>
    <row r="1133" spans="16:21">
      <c r="P1133" s="203"/>
      <c r="Q1133" s="203"/>
      <c r="R1133" s="203"/>
      <c r="S1133" s="203"/>
      <c r="T1133" s="203"/>
      <c r="U1133" s="203"/>
    </row>
    <row r="1134" spans="16:21">
      <c r="P1134" s="203"/>
      <c r="Q1134" s="203"/>
      <c r="R1134" s="203"/>
      <c r="S1134" s="203"/>
      <c r="T1134" s="203"/>
      <c r="U1134" s="203"/>
    </row>
    <row r="1135" spans="16:21">
      <c r="P1135" s="203"/>
      <c r="Q1135" s="203"/>
      <c r="R1135" s="203"/>
      <c r="S1135" s="203"/>
      <c r="T1135" s="203"/>
      <c r="U1135" s="203"/>
    </row>
    <row r="1136" spans="16:21">
      <c r="P1136" s="203"/>
      <c r="Q1136" s="203"/>
      <c r="R1136" s="203"/>
      <c r="S1136" s="203"/>
      <c r="T1136" s="203"/>
      <c r="U1136" s="203"/>
    </row>
    <row r="1137" spans="16:21">
      <c r="P1137" s="203"/>
      <c r="Q1137" s="203"/>
      <c r="R1137" s="203"/>
      <c r="S1137" s="203"/>
      <c r="T1137" s="203"/>
      <c r="U1137" s="203"/>
    </row>
    <row r="1138" spans="16:21">
      <c r="P1138" s="203"/>
      <c r="Q1138" s="203"/>
      <c r="R1138" s="203"/>
      <c r="S1138" s="203"/>
      <c r="T1138" s="203"/>
      <c r="U1138" s="203"/>
    </row>
    <row r="1139" spans="16:21">
      <c r="P1139" s="203"/>
      <c r="Q1139" s="203"/>
      <c r="R1139" s="203"/>
      <c r="S1139" s="203"/>
      <c r="T1139" s="203"/>
      <c r="U1139" s="203"/>
    </row>
    <row r="1140" spans="16:21">
      <c r="P1140" s="203"/>
      <c r="Q1140" s="203"/>
      <c r="R1140" s="203"/>
      <c r="S1140" s="203"/>
      <c r="T1140" s="203"/>
      <c r="U1140" s="203"/>
    </row>
    <row r="1141" spans="16:21">
      <c r="P1141" s="203"/>
      <c r="Q1141" s="203"/>
      <c r="R1141" s="203"/>
      <c r="S1141" s="203"/>
      <c r="T1141" s="203"/>
      <c r="U1141" s="203"/>
    </row>
    <row r="1142" spans="16:21">
      <c r="P1142" s="203"/>
      <c r="Q1142" s="203"/>
      <c r="R1142" s="203"/>
      <c r="S1142" s="203"/>
      <c r="T1142" s="203"/>
      <c r="U1142" s="203"/>
    </row>
    <row r="1143" spans="16:21">
      <c r="P1143" s="203"/>
      <c r="Q1143" s="203"/>
      <c r="R1143" s="203"/>
      <c r="S1143" s="203"/>
      <c r="T1143" s="203"/>
      <c r="U1143" s="203"/>
    </row>
    <row r="1144" spans="16:21">
      <c r="P1144" s="203"/>
      <c r="Q1144" s="203"/>
      <c r="R1144" s="203"/>
      <c r="S1144" s="203"/>
      <c r="T1144" s="203"/>
      <c r="U1144" s="203"/>
    </row>
    <row r="1145" spans="16:21">
      <c r="P1145" s="203"/>
      <c r="Q1145" s="203"/>
      <c r="R1145" s="203"/>
      <c r="S1145" s="203"/>
      <c r="T1145" s="203"/>
      <c r="U1145" s="203"/>
    </row>
    <row r="1146" spans="16:21">
      <c r="P1146" s="203"/>
      <c r="Q1146" s="203"/>
      <c r="R1146" s="203"/>
      <c r="S1146" s="203"/>
      <c r="T1146" s="203"/>
      <c r="U1146" s="203"/>
    </row>
    <row r="1147" spans="16:21">
      <c r="P1147" s="203"/>
      <c r="Q1147" s="203"/>
      <c r="R1147" s="203"/>
      <c r="S1147" s="203"/>
      <c r="T1147" s="203"/>
      <c r="U1147" s="203"/>
    </row>
    <row r="1148" spans="16:21">
      <c r="P1148" s="203"/>
      <c r="Q1148" s="203"/>
      <c r="R1148" s="203"/>
      <c r="S1148" s="203"/>
      <c r="T1148" s="203"/>
      <c r="U1148" s="203"/>
    </row>
    <row r="1149" spans="16:21">
      <c r="P1149" s="203"/>
      <c r="Q1149" s="203"/>
      <c r="R1149" s="203"/>
      <c r="S1149" s="203"/>
      <c r="T1149" s="203"/>
      <c r="U1149" s="203"/>
    </row>
    <row r="1150" spans="16:21">
      <c r="P1150" s="203"/>
      <c r="Q1150" s="203"/>
      <c r="R1150" s="203"/>
      <c r="S1150" s="203"/>
      <c r="T1150" s="203"/>
      <c r="U1150" s="203"/>
    </row>
    <row r="1151" spans="16:21">
      <c r="P1151" s="203"/>
      <c r="Q1151" s="203"/>
      <c r="R1151" s="203"/>
      <c r="S1151" s="203"/>
      <c r="T1151" s="203"/>
      <c r="U1151" s="203"/>
    </row>
    <row r="1152" spans="16:21">
      <c r="P1152" s="203"/>
      <c r="Q1152" s="203"/>
      <c r="R1152" s="203"/>
      <c r="S1152" s="203"/>
      <c r="T1152" s="203"/>
      <c r="U1152" s="203"/>
    </row>
    <row r="1153" spans="16:21">
      <c r="P1153" s="203"/>
      <c r="Q1153" s="203"/>
      <c r="R1153" s="203"/>
      <c r="S1153" s="203"/>
      <c r="T1153" s="203"/>
      <c r="U1153" s="203"/>
    </row>
    <row r="1154" spans="16:21">
      <c r="P1154" s="203"/>
      <c r="Q1154" s="203"/>
      <c r="R1154" s="203"/>
      <c r="S1154" s="203"/>
      <c r="T1154" s="203"/>
      <c r="U1154" s="203"/>
    </row>
    <row r="1155" spans="16:21">
      <c r="P1155" s="203"/>
      <c r="Q1155" s="203"/>
      <c r="R1155" s="203"/>
      <c r="S1155" s="203"/>
      <c r="T1155" s="203"/>
      <c r="U1155" s="203"/>
    </row>
    <row r="1156" spans="16:21">
      <c r="P1156" s="203"/>
      <c r="Q1156" s="203"/>
      <c r="R1156" s="203"/>
      <c r="S1156" s="203"/>
      <c r="T1156" s="203"/>
      <c r="U1156" s="203"/>
    </row>
    <row r="1157" spans="16:21">
      <c r="P1157" s="203"/>
      <c r="Q1157" s="203"/>
      <c r="R1157" s="203"/>
      <c r="S1157" s="203"/>
      <c r="T1157" s="203"/>
      <c r="U1157" s="203"/>
    </row>
    <row r="1158" spans="16:21">
      <c r="P1158" s="203"/>
      <c r="Q1158" s="203"/>
      <c r="R1158" s="203"/>
      <c r="S1158" s="203"/>
      <c r="T1158" s="203"/>
      <c r="U1158" s="203"/>
    </row>
    <row r="1159" spans="16:21">
      <c r="P1159" s="203"/>
      <c r="Q1159" s="203"/>
      <c r="R1159" s="203"/>
      <c r="S1159" s="203"/>
      <c r="T1159" s="203"/>
      <c r="U1159" s="203"/>
    </row>
    <row r="1160" spans="16:21">
      <c r="P1160" s="203"/>
      <c r="Q1160" s="203"/>
      <c r="R1160" s="203"/>
      <c r="S1160" s="203"/>
      <c r="T1160" s="203"/>
      <c r="U1160" s="203"/>
    </row>
    <row r="1161" spans="16:21">
      <c r="P1161" s="203"/>
      <c r="Q1161" s="203"/>
      <c r="R1161" s="203"/>
      <c r="S1161" s="203"/>
      <c r="T1161" s="203"/>
      <c r="U1161" s="203"/>
    </row>
    <row r="1162" spans="16:21">
      <c r="P1162" s="203"/>
      <c r="Q1162" s="203"/>
      <c r="R1162" s="203"/>
      <c r="S1162" s="203"/>
      <c r="T1162" s="203"/>
      <c r="U1162" s="203"/>
    </row>
    <row r="1163" spans="16:21">
      <c r="P1163" s="203"/>
      <c r="Q1163" s="203"/>
      <c r="R1163" s="203"/>
      <c r="S1163" s="203"/>
      <c r="T1163" s="203"/>
      <c r="U1163" s="203"/>
    </row>
    <row r="1164" spans="16:21">
      <c r="P1164" s="203"/>
      <c r="Q1164" s="203"/>
      <c r="R1164" s="203"/>
      <c r="S1164" s="203"/>
      <c r="T1164" s="203"/>
      <c r="U1164" s="203"/>
    </row>
    <row r="1165" spans="16:21">
      <c r="P1165" s="203"/>
      <c r="Q1165" s="203"/>
      <c r="R1165" s="203"/>
      <c r="S1165" s="203"/>
      <c r="T1165" s="203"/>
      <c r="U1165" s="203"/>
    </row>
    <row r="1166" spans="16:21">
      <c r="P1166" s="203"/>
      <c r="Q1166" s="203"/>
      <c r="R1166" s="203"/>
      <c r="S1166" s="203"/>
      <c r="T1166" s="203"/>
      <c r="U1166" s="203"/>
    </row>
    <row r="1167" spans="16:21">
      <c r="P1167" s="203"/>
      <c r="Q1167" s="203"/>
      <c r="R1167" s="203"/>
      <c r="S1167" s="203"/>
      <c r="T1167" s="203"/>
      <c r="U1167" s="203"/>
    </row>
    <row r="1168" spans="16:21">
      <c r="P1168" s="203"/>
      <c r="Q1168" s="203"/>
      <c r="R1168" s="203"/>
      <c r="S1168" s="203"/>
      <c r="T1168" s="203"/>
      <c r="U1168" s="203"/>
    </row>
    <row r="1169" spans="16:21">
      <c r="P1169" s="203"/>
      <c r="Q1169" s="203"/>
      <c r="R1169" s="203"/>
      <c r="S1169" s="203"/>
      <c r="T1169" s="203"/>
      <c r="U1169" s="203"/>
    </row>
    <row r="1170" spans="16:21">
      <c r="P1170" s="203"/>
      <c r="Q1170" s="203"/>
      <c r="R1170" s="203"/>
      <c r="S1170" s="203"/>
      <c r="T1170" s="203"/>
      <c r="U1170" s="203"/>
    </row>
    <row r="1171" spans="16:21">
      <c r="P1171" s="203"/>
      <c r="Q1171" s="203"/>
      <c r="R1171" s="203"/>
      <c r="S1171" s="203"/>
      <c r="T1171" s="203"/>
      <c r="U1171" s="203"/>
    </row>
    <row r="1172" spans="16:21">
      <c r="P1172" s="203"/>
      <c r="Q1172" s="203"/>
      <c r="R1172" s="203"/>
      <c r="S1172" s="203"/>
      <c r="T1172" s="203"/>
      <c r="U1172" s="203"/>
    </row>
    <row r="1173" spans="16:21">
      <c r="P1173" s="203"/>
      <c r="Q1173" s="203"/>
      <c r="R1173" s="203"/>
      <c r="S1173" s="203"/>
      <c r="T1173" s="203"/>
      <c r="U1173" s="203"/>
    </row>
    <row r="1174" spans="16:21">
      <c r="P1174" s="203"/>
      <c r="Q1174" s="203"/>
      <c r="R1174" s="203"/>
      <c r="S1174" s="203"/>
      <c r="T1174" s="203"/>
      <c r="U1174" s="203"/>
    </row>
    <row r="1175" spans="16:21">
      <c r="P1175" s="203"/>
      <c r="Q1175" s="203"/>
      <c r="R1175" s="203"/>
      <c r="S1175" s="203"/>
      <c r="T1175" s="203"/>
      <c r="U1175" s="203"/>
    </row>
    <row r="1176" spans="16:21">
      <c r="P1176" s="203"/>
      <c r="Q1176" s="203"/>
      <c r="R1176" s="203"/>
      <c r="S1176" s="203"/>
      <c r="T1176" s="203"/>
      <c r="U1176" s="203"/>
    </row>
    <row r="1177" spans="16:21">
      <c r="P1177" s="203"/>
      <c r="Q1177" s="203"/>
      <c r="R1177" s="203"/>
      <c r="S1177" s="203"/>
      <c r="T1177" s="203"/>
      <c r="U1177" s="203"/>
    </row>
    <row r="1178" spans="16:21">
      <c r="P1178" s="203"/>
      <c r="Q1178" s="203"/>
      <c r="R1178" s="203"/>
      <c r="S1178" s="203"/>
      <c r="T1178" s="203"/>
      <c r="U1178" s="203"/>
    </row>
    <row r="1179" spans="16:21">
      <c r="P1179" s="203"/>
      <c r="Q1179" s="203"/>
      <c r="R1179" s="203"/>
      <c r="S1179" s="203"/>
      <c r="T1179" s="203"/>
      <c r="U1179" s="203"/>
    </row>
    <row r="1180" spans="16:21">
      <c r="P1180" s="203"/>
      <c r="Q1180" s="203"/>
      <c r="R1180" s="203"/>
      <c r="S1180" s="203"/>
      <c r="T1180" s="203"/>
      <c r="U1180" s="203"/>
    </row>
    <row r="1181" spans="16:21">
      <c r="P1181" s="203"/>
      <c r="Q1181" s="203"/>
      <c r="R1181" s="203"/>
      <c r="S1181" s="203"/>
      <c r="T1181" s="203"/>
      <c r="U1181" s="203"/>
    </row>
    <row r="1182" spans="16:21">
      <c r="P1182" s="203"/>
      <c r="Q1182" s="203"/>
      <c r="R1182" s="203"/>
      <c r="S1182" s="203"/>
      <c r="T1182" s="203"/>
      <c r="U1182" s="203"/>
    </row>
    <row r="1183" spans="16:21">
      <c r="P1183" s="203"/>
      <c r="Q1183" s="203"/>
      <c r="R1183" s="203"/>
      <c r="S1183" s="203"/>
      <c r="T1183" s="203"/>
      <c r="U1183" s="203"/>
    </row>
    <row r="1184" spans="16:21">
      <c r="P1184" s="203"/>
      <c r="Q1184" s="203"/>
      <c r="R1184" s="203"/>
      <c r="S1184" s="203"/>
      <c r="T1184" s="203"/>
      <c r="U1184" s="203"/>
    </row>
    <row r="1185" spans="16:21">
      <c r="P1185" s="203"/>
      <c r="Q1185" s="203"/>
      <c r="R1185" s="203"/>
      <c r="S1185" s="203"/>
      <c r="T1185" s="203"/>
      <c r="U1185" s="203"/>
    </row>
    <row r="1186" spans="16:21">
      <c r="P1186" s="203"/>
      <c r="Q1186" s="203"/>
      <c r="R1186" s="203"/>
      <c r="S1186" s="203"/>
      <c r="T1186" s="203"/>
      <c r="U1186" s="203"/>
    </row>
    <row r="1187" spans="16:21">
      <c r="P1187" s="203"/>
      <c r="Q1187" s="203"/>
      <c r="R1187" s="203"/>
      <c r="S1187" s="203"/>
      <c r="T1187" s="203"/>
      <c r="U1187" s="203"/>
    </row>
    <row r="1188" spans="16:21">
      <c r="P1188" s="203"/>
      <c r="Q1188" s="203"/>
      <c r="R1188" s="203"/>
      <c r="S1188" s="203"/>
      <c r="T1188" s="203"/>
      <c r="U1188" s="203"/>
    </row>
    <row r="1189" spans="16:21">
      <c r="P1189" s="203"/>
      <c r="Q1189" s="203"/>
      <c r="R1189" s="203"/>
      <c r="S1189" s="203"/>
      <c r="T1189" s="203"/>
      <c r="U1189" s="203"/>
    </row>
    <row r="1190" spans="16:21">
      <c r="P1190" s="203"/>
      <c r="Q1190" s="203"/>
      <c r="R1190" s="203"/>
      <c r="S1190" s="203"/>
      <c r="T1190" s="203"/>
      <c r="U1190" s="203"/>
    </row>
    <row r="1191" spans="16:21">
      <c r="P1191" s="203"/>
      <c r="Q1191" s="203"/>
      <c r="R1191" s="203"/>
      <c r="S1191" s="203"/>
      <c r="T1191" s="203"/>
      <c r="U1191" s="203"/>
    </row>
    <row r="1192" spans="16:21">
      <c r="P1192" s="203"/>
      <c r="Q1192" s="203"/>
      <c r="R1192" s="203"/>
      <c r="S1192" s="203"/>
      <c r="T1192" s="203"/>
      <c r="U1192" s="203"/>
    </row>
    <row r="1193" spans="16:21">
      <c r="P1193" s="203"/>
      <c r="Q1193" s="203"/>
      <c r="R1193" s="203"/>
      <c r="S1193" s="203"/>
      <c r="T1193" s="203"/>
      <c r="U1193" s="203"/>
    </row>
    <row r="1194" spans="16:21">
      <c r="P1194" s="203"/>
      <c r="Q1194" s="203"/>
      <c r="R1194" s="203"/>
      <c r="S1194" s="203"/>
      <c r="T1194" s="203"/>
      <c r="U1194" s="203"/>
    </row>
    <row r="1195" spans="16:21">
      <c r="P1195" s="203"/>
      <c r="Q1195" s="203"/>
      <c r="R1195" s="203"/>
      <c r="S1195" s="203"/>
      <c r="T1195" s="203"/>
      <c r="U1195" s="203"/>
    </row>
    <row r="1196" spans="16:21">
      <c r="P1196" s="203"/>
      <c r="Q1196" s="203"/>
      <c r="R1196" s="203"/>
      <c r="S1196" s="203"/>
      <c r="T1196" s="203"/>
      <c r="U1196" s="203"/>
    </row>
    <row r="1197" spans="16:21">
      <c r="P1197" s="203"/>
      <c r="Q1197" s="203"/>
      <c r="R1197" s="203"/>
      <c r="S1197" s="203"/>
      <c r="T1197" s="203"/>
      <c r="U1197" s="203"/>
    </row>
    <row r="1198" spans="16:21">
      <c r="P1198" s="203"/>
      <c r="Q1198" s="203"/>
      <c r="R1198" s="203"/>
      <c r="S1198" s="203"/>
      <c r="T1198" s="203"/>
      <c r="U1198" s="203"/>
    </row>
    <row r="1199" spans="16:21">
      <c r="P1199" s="203"/>
      <c r="Q1199" s="203"/>
      <c r="R1199" s="203"/>
      <c r="S1199" s="203"/>
      <c r="T1199" s="203"/>
      <c r="U1199" s="203"/>
    </row>
    <row r="1200" spans="16:21">
      <c r="P1200" s="203"/>
      <c r="Q1200" s="203"/>
      <c r="R1200" s="203"/>
      <c r="S1200" s="203"/>
      <c r="T1200" s="203"/>
      <c r="U1200" s="203"/>
    </row>
    <row r="1201" spans="16:21">
      <c r="P1201" s="203"/>
      <c r="Q1201" s="203"/>
      <c r="R1201" s="203"/>
      <c r="S1201" s="203"/>
      <c r="T1201" s="203"/>
      <c r="U1201" s="203"/>
    </row>
    <row r="1202" spans="16:21">
      <c r="P1202" s="203"/>
      <c r="Q1202" s="203"/>
      <c r="R1202" s="203"/>
      <c r="S1202" s="203"/>
      <c r="T1202" s="203"/>
      <c r="U1202" s="203"/>
    </row>
    <row r="1203" spans="16:21">
      <c r="P1203" s="203"/>
      <c r="Q1203" s="203"/>
      <c r="R1203" s="203"/>
      <c r="S1203" s="203"/>
      <c r="T1203" s="203"/>
      <c r="U1203" s="203"/>
    </row>
    <row r="1204" spans="16:21">
      <c r="P1204" s="203"/>
      <c r="Q1204" s="203"/>
      <c r="R1204" s="203"/>
      <c r="S1204" s="203"/>
      <c r="T1204" s="203"/>
      <c r="U1204" s="203"/>
    </row>
    <row r="1205" spans="16:21">
      <c r="P1205" s="203"/>
      <c r="Q1205" s="203"/>
      <c r="R1205" s="203"/>
      <c r="S1205" s="203"/>
      <c r="T1205" s="203"/>
      <c r="U1205" s="203"/>
    </row>
    <row r="1206" spans="16:21">
      <c r="P1206" s="203"/>
      <c r="Q1206" s="203"/>
      <c r="R1206" s="203"/>
      <c r="S1206" s="203"/>
      <c r="T1206" s="203"/>
      <c r="U1206" s="203"/>
    </row>
    <row r="1207" spans="16:21">
      <c r="P1207" s="203"/>
      <c r="Q1207" s="203"/>
      <c r="R1207" s="203"/>
      <c r="S1207" s="203"/>
      <c r="T1207" s="203"/>
      <c r="U1207" s="203"/>
    </row>
    <row r="1208" spans="16:21">
      <c r="P1208" s="203"/>
      <c r="Q1208" s="203"/>
      <c r="R1208" s="203"/>
      <c r="S1208" s="203"/>
      <c r="T1208" s="203"/>
      <c r="U1208" s="203"/>
    </row>
    <row r="1209" spans="16:21">
      <c r="P1209" s="203"/>
      <c r="Q1209" s="203"/>
      <c r="R1209" s="203"/>
      <c r="S1209" s="203"/>
      <c r="T1209" s="203"/>
      <c r="U1209" s="203"/>
    </row>
    <row r="1210" spans="16:21">
      <c r="P1210" s="203"/>
      <c r="Q1210" s="203"/>
      <c r="R1210" s="203"/>
      <c r="S1210" s="203"/>
      <c r="T1210" s="203"/>
      <c r="U1210" s="203"/>
    </row>
    <row r="1211" spans="16:21">
      <c r="P1211" s="203"/>
      <c r="Q1211" s="203"/>
      <c r="R1211" s="203"/>
      <c r="S1211" s="203"/>
      <c r="T1211" s="203"/>
      <c r="U1211" s="203"/>
    </row>
    <row r="1212" spans="16:21">
      <c r="P1212" s="203"/>
      <c r="Q1212" s="203"/>
      <c r="R1212" s="203"/>
      <c r="S1212" s="203"/>
      <c r="T1212" s="203"/>
      <c r="U1212" s="203"/>
    </row>
    <row r="1213" spans="16:21">
      <c r="P1213" s="203"/>
      <c r="Q1213" s="203"/>
      <c r="R1213" s="203"/>
      <c r="S1213" s="203"/>
      <c r="T1213" s="203"/>
      <c r="U1213" s="203"/>
    </row>
    <row r="1214" spans="16:21">
      <c r="P1214" s="203"/>
      <c r="Q1214" s="203"/>
      <c r="R1214" s="203"/>
      <c r="S1214" s="203"/>
      <c r="T1214" s="203"/>
      <c r="U1214" s="203"/>
    </row>
    <row r="1215" spans="16:21">
      <c r="P1215" s="203"/>
      <c r="Q1215" s="203"/>
      <c r="R1215" s="203"/>
      <c r="S1215" s="203"/>
      <c r="T1215" s="203"/>
      <c r="U1215" s="203"/>
    </row>
    <row r="1216" spans="16:21">
      <c r="P1216" s="203"/>
      <c r="Q1216" s="203"/>
      <c r="R1216" s="203"/>
      <c r="S1216" s="203"/>
      <c r="T1216" s="203"/>
      <c r="U1216" s="203"/>
    </row>
    <row r="1217" spans="16:21">
      <c r="P1217" s="203"/>
      <c r="Q1217" s="203"/>
      <c r="R1217" s="203"/>
      <c r="S1217" s="203"/>
      <c r="T1217" s="203"/>
      <c r="U1217" s="203"/>
    </row>
    <row r="1218" spans="16:21">
      <c r="P1218" s="203"/>
      <c r="Q1218" s="203"/>
      <c r="R1218" s="203"/>
      <c r="S1218" s="203"/>
      <c r="T1218" s="203"/>
      <c r="U1218" s="203"/>
    </row>
    <row r="1219" spans="16:21">
      <c r="P1219" s="203"/>
      <c r="Q1219" s="203"/>
      <c r="R1219" s="203"/>
      <c r="S1219" s="203"/>
      <c r="T1219" s="203"/>
      <c r="U1219" s="203"/>
    </row>
    <row r="1220" spans="16:21">
      <c r="P1220" s="203"/>
      <c r="Q1220" s="203"/>
      <c r="R1220" s="203"/>
      <c r="S1220" s="203"/>
      <c r="T1220" s="203"/>
      <c r="U1220" s="203"/>
    </row>
    <row r="1221" spans="16:21">
      <c r="P1221" s="203"/>
      <c r="Q1221" s="203"/>
      <c r="R1221" s="203"/>
      <c r="S1221" s="203"/>
      <c r="T1221" s="203"/>
      <c r="U1221" s="203"/>
    </row>
    <row r="1222" spans="16:21">
      <c r="P1222" s="203"/>
      <c r="Q1222" s="203"/>
      <c r="R1222" s="203"/>
      <c r="S1222" s="203"/>
      <c r="T1222" s="203"/>
      <c r="U1222" s="203"/>
    </row>
    <row r="1223" spans="16:21">
      <c r="P1223" s="203"/>
      <c r="Q1223" s="203"/>
      <c r="R1223" s="203"/>
      <c r="S1223" s="203"/>
      <c r="T1223" s="203"/>
      <c r="U1223" s="203"/>
    </row>
    <row r="1224" spans="16:21">
      <c r="P1224" s="203"/>
      <c r="Q1224" s="203"/>
      <c r="R1224" s="203"/>
      <c r="S1224" s="203"/>
      <c r="T1224" s="203"/>
      <c r="U1224" s="203"/>
    </row>
    <row r="1225" spans="16:21">
      <c r="P1225" s="203"/>
      <c r="Q1225" s="203"/>
      <c r="R1225" s="203"/>
      <c r="S1225" s="203"/>
      <c r="T1225" s="203"/>
      <c r="U1225" s="203"/>
    </row>
    <row r="1226" spans="16:21">
      <c r="P1226" s="203"/>
      <c r="Q1226" s="203"/>
      <c r="R1226" s="203"/>
      <c r="S1226" s="203"/>
      <c r="T1226" s="203"/>
      <c r="U1226" s="203"/>
    </row>
    <row r="1227" spans="16:21">
      <c r="P1227" s="203"/>
      <c r="Q1227" s="203"/>
      <c r="R1227" s="203"/>
      <c r="S1227" s="203"/>
      <c r="T1227" s="203"/>
      <c r="U1227" s="203"/>
    </row>
    <row r="1228" spans="16:21">
      <c r="P1228" s="203"/>
      <c r="Q1228" s="203"/>
      <c r="R1228" s="203"/>
      <c r="S1228" s="203"/>
      <c r="T1228" s="203"/>
      <c r="U1228" s="203"/>
    </row>
    <row r="1229" spans="16:21">
      <c r="P1229" s="203"/>
      <c r="Q1229" s="203"/>
      <c r="R1229" s="203"/>
      <c r="S1229" s="203"/>
      <c r="T1229" s="203"/>
      <c r="U1229" s="203"/>
    </row>
    <row r="1230" spans="16:21">
      <c r="P1230" s="203"/>
      <c r="Q1230" s="203"/>
      <c r="R1230" s="203"/>
      <c r="S1230" s="203"/>
      <c r="T1230" s="203"/>
      <c r="U1230" s="203"/>
    </row>
    <row r="1231" spans="16:21">
      <c r="P1231" s="203"/>
      <c r="Q1231" s="203"/>
      <c r="R1231" s="203"/>
      <c r="S1231" s="203"/>
      <c r="T1231" s="203"/>
      <c r="U1231" s="203"/>
    </row>
    <row r="1232" spans="16:21">
      <c r="P1232" s="203"/>
      <c r="Q1232" s="203"/>
      <c r="R1232" s="203"/>
      <c r="S1232" s="203"/>
      <c r="T1232" s="203"/>
      <c r="U1232" s="203"/>
    </row>
    <row r="1233" spans="16:21">
      <c r="P1233" s="203"/>
      <c r="Q1233" s="203"/>
      <c r="R1233" s="203"/>
      <c r="S1233" s="203"/>
      <c r="T1233" s="203"/>
      <c r="U1233" s="203"/>
    </row>
    <row r="1234" spans="16:21">
      <c r="P1234" s="203"/>
      <c r="Q1234" s="203"/>
      <c r="R1234" s="203"/>
      <c r="S1234" s="203"/>
      <c r="T1234" s="203"/>
      <c r="U1234" s="203"/>
    </row>
    <row r="1235" spans="16:21">
      <c r="P1235" s="203"/>
      <c r="Q1235" s="203"/>
      <c r="R1235" s="203"/>
      <c r="S1235" s="203"/>
      <c r="T1235" s="203"/>
      <c r="U1235" s="203"/>
    </row>
    <row r="1236" spans="16:21">
      <c r="P1236" s="203"/>
      <c r="Q1236" s="203"/>
      <c r="R1236" s="203"/>
      <c r="S1236" s="203"/>
      <c r="T1236" s="203"/>
      <c r="U1236" s="203"/>
    </row>
    <row r="1237" spans="16:21">
      <c r="P1237" s="203"/>
      <c r="Q1237" s="203"/>
      <c r="R1237" s="203"/>
      <c r="S1237" s="203"/>
      <c r="T1237" s="203"/>
      <c r="U1237" s="203"/>
    </row>
    <row r="1238" spans="16:21">
      <c r="P1238" s="203"/>
      <c r="Q1238" s="203"/>
      <c r="R1238" s="203"/>
      <c r="S1238" s="203"/>
      <c r="T1238" s="203"/>
      <c r="U1238" s="203"/>
    </row>
    <row r="1239" spans="16:21">
      <c r="P1239" s="203"/>
      <c r="Q1239" s="203"/>
      <c r="R1239" s="203"/>
      <c r="S1239" s="203"/>
      <c r="T1239" s="203"/>
      <c r="U1239" s="203"/>
    </row>
    <row r="1240" spans="16:21">
      <c r="P1240" s="203"/>
      <c r="Q1240" s="203"/>
      <c r="R1240" s="203"/>
      <c r="S1240" s="203"/>
      <c r="T1240" s="203"/>
      <c r="U1240" s="203"/>
    </row>
    <row r="1241" spans="16:21">
      <c r="P1241" s="203"/>
      <c r="Q1241" s="203"/>
      <c r="R1241" s="203"/>
      <c r="S1241" s="203"/>
      <c r="T1241" s="203"/>
      <c r="U1241" s="203"/>
    </row>
    <row r="1242" spans="16:21">
      <c r="P1242" s="203"/>
      <c r="Q1242" s="203"/>
      <c r="R1242" s="203"/>
      <c r="S1242" s="203"/>
      <c r="T1242" s="203"/>
      <c r="U1242" s="203"/>
    </row>
    <row r="1243" spans="16:21">
      <c r="P1243" s="203"/>
      <c r="Q1243" s="203"/>
      <c r="R1243" s="203"/>
      <c r="S1243" s="203"/>
      <c r="T1243" s="203"/>
      <c r="U1243" s="203"/>
    </row>
    <row r="1244" spans="16:21">
      <c r="P1244" s="203"/>
      <c r="Q1244" s="203"/>
      <c r="R1244" s="203"/>
      <c r="S1244" s="203"/>
      <c r="T1244" s="203"/>
      <c r="U1244" s="203"/>
    </row>
    <row r="1245" spans="16:21">
      <c r="P1245" s="203"/>
      <c r="Q1245" s="203"/>
      <c r="R1245" s="203"/>
      <c r="S1245" s="203"/>
      <c r="T1245" s="203"/>
      <c r="U1245" s="203"/>
    </row>
    <row r="1246" spans="16:21">
      <c r="P1246" s="203"/>
      <c r="Q1246" s="203"/>
      <c r="R1246" s="203"/>
      <c r="S1246" s="203"/>
      <c r="T1246" s="203"/>
      <c r="U1246" s="203"/>
    </row>
    <row r="1247" spans="16:21">
      <c r="P1247" s="203"/>
      <c r="Q1247" s="203"/>
      <c r="R1247" s="203"/>
      <c r="S1247" s="203"/>
      <c r="T1247" s="203"/>
      <c r="U1247" s="203"/>
    </row>
    <row r="1248" spans="16:21">
      <c r="P1248" s="203"/>
      <c r="Q1248" s="203"/>
      <c r="R1248" s="203"/>
      <c r="S1248" s="203"/>
      <c r="T1248" s="203"/>
      <c r="U1248" s="203"/>
    </row>
    <row r="1249" spans="16:21">
      <c r="P1249" s="203"/>
      <c r="Q1249" s="203"/>
      <c r="R1249" s="203"/>
      <c r="S1249" s="203"/>
      <c r="T1249" s="203"/>
      <c r="U1249" s="203"/>
    </row>
    <row r="1250" spans="16:21">
      <c r="P1250" s="203"/>
      <c r="Q1250" s="203"/>
      <c r="R1250" s="203"/>
      <c r="S1250" s="203"/>
      <c r="T1250" s="203"/>
      <c r="U1250" s="203"/>
    </row>
    <row r="1251" spans="16:21">
      <c r="P1251" s="203"/>
      <c r="Q1251" s="203"/>
      <c r="R1251" s="203"/>
      <c r="S1251" s="203"/>
      <c r="T1251" s="203"/>
      <c r="U1251" s="203"/>
    </row>
    <row r="1252" spans="16:21">
      <c r="P1252" s="203"/>
      <c r="Q1252" s="203"/>
      <c r="R1252" s="203"/>
      <c r="S1252" s="203"/>
      <c r="T1252" s="203"/>
      <c r="U1252" s="203"/>
    </row>
    <row r="1253" spans="16:21">
      <c r="P1253" s="203"/>
      <c r="Q1253" s="203"/>
      <c r="R1253" s="203"/>
      <c r="S1253" s="203"/>
      <c r="T1253" s="203"/>
      <c r="U1253" s="203"/>
    </row>
    <row r="1254" spans="16:21">
      <c r="P1254" s="203"/>
      <c r="Q1254" s="203"/>
      <c r="R1254" s="203"/>
      <c r="S1254" s="203"/>
      <c r="T1254" s="203"/>
      <c r="U1254" s="203"/>
    </row>
    <row r="1255" spans="16:21">
      <c r="P1255" s="203"/>
      <c r="Q1255" s="203"/>
      <c r="R1255" s="203"/>
      <c r="S1255" s="203"/>
      <c r="T1255" s="203"/>
      <c r="U1255" s="203"/>
    </row>
    <row r="1256" spans="16:21">
      <c r="P1256" s="203"/>
      <c r="Q1256" s="203"/>
      <c r="R1256" s="203"/>
      <c r="S1256" s="203"/>
      <c r="T1256" s="203"/>
      <c r="U1256" s="203"/>
    </row>
    <row r="1257" spans="16:21">
      <c r="P1257" s="203"/>
      <c r="Q1257" s="203"/>
      <c r="R1257" s="203"/>
      <c r="S1257" s="203"/>
      <c r="T1257" s="203"/>
      <c r="U1257" s="203"/>
    </row>
    <row r="1258" spans="16:21">
      <c r="P1258" s="203"/>
      <c r="Q1258" s="203"/>
      <c r="R1258" s="203"/>
      <c r="S1258" s="203"/>
      <c r="T1258" s="203"/>
      <c r="U1258" s="203"/>
    </row>
    <row r="1259" spans="16:21">
      <c r="P1259" s="203"/>
      <c r="Q1259" s="203"/>
      <c r="R1259" s="203"/>
      <c r="S1259" s="203"/>
      <c r="T1259" s="203"/>
      <c r="U1259" s="203"/>
    </row>
    <row r="1260" spans="16:21">
      <c r="P1260" s="203"/>
      <c r="Q1260" s="203"/>
      <c r="R1260" s="203"/>
      <c r="S1260" s="203"/>
      <c r="T1260" s="203"/>
      <c r="U1260" s="203"/>
    </row>
    <row r="1261" spans="16:21">
      <c r="P1261" s="203"/>
      <c r="Q1261" s="203"/>
      <c r="R1261" s="203"/>
      <c r="S1261" s="203"/>
      <c r="T1261" s="203"/>
      <c r="U1261" s="203"/>
    </row>
    <row r="1262" spans="16:21">
      <c r="P1262" s="203"/>
      <c r="Q1262" s="203"/>
      <c r="R1262" s="203"/>
      <c r="S1262" s="203"/>
      <c r="T1262" s="203"/>
      <c r="U1262" s="203"/>
    </row>
    <row r="1263" spans="16:21">
      <c r="P1263" s="203"/>
      <c r="Q1263" s="203"/>
      <c r="R1263" s="203"/>
      <c r="S1263" s="203"/>
      <c r="T1263" s="203"/>
      <c r="U1263" s="203"/>
    </row>
    <row r="1264" spans="16:21">
      <c r="P1264" s="203"/>
      <c r="Q1264" s="203"/>
      <c r="R1264" s="203"/>
      <c r="S1264" s="203"/>
      <c r="T1264" s="203"/>
      <c r="U1264" s="203"/>
    </row>
    <row r="1265" spans="16:21">
      <c r="P1265" s="203"/>
      <c r="Q1265" s="203"/>
      <c r="R1265" s="203"/>
      <c r="S1265" s="203"/>
      <c r="T1265" s="203"/>
      <c r="U1265" s="203"/>
    </row>
    <row r="1266" spans="16:21">
      <c r="P1266" s="203"/>
      <c r="Q1266" s="203"/>
      <c r="R1266" s="203"/>
      <c r="S1266" s="203"/>
      <c r="T1266" s="203"/>
      <c r="U1266" s="203"/>
    </row>
    <row r="1267" spans="16:21">
      <c r="P1267" s="203"/>
      <c r="Q1267" s="203"/>
      <c r="R1267" s="203"/>
      <c r="S1267" s="203"/>
      <c r="T1267" s="203"/>
      <c r="U1267" s="203"/>
    </row>
    <row r="1268" spans="16:21">
      <c r="P1268" s="203"/>
      <c r="Q1268" s="203"/>
      <c r="R1268" s="203"/>
      <c r="S1268" s="203"/>
      <c r="T1268" s="203"/>
      <c r="U1268" s="203"/>
    </row>
    <row r="1269" spans="16:21">
      <c r="P1269" s="203"/>
      <c r="Q1269" s="203"/>
      <c r="R1269" s="203"/>
      <c r="S1269" s="203"/>
      <c r="T1269" s="203"/>
      <c r="U1269" s="203"/>
    </row>
    <row r="1270" spans="16:21">
      <c r="P1270" s="203"/>
      <c r="Q1270" s="203"/>
      <c r="R1270" s="203"/>
      <c r="S1270" s="203"/>
      <c r="T1270" s="203"/>
      <c r="U1270" s="203"/>
    </row>
    <row r="1271" spans="16:21">
      <c r="P1271" s="203"/>
      <c r="Q1271" s="203"/>
      <c r="R1271" s="203"/>
      <c r="S1271" s="203"/>
      <c r="T1271" s="203"/>
      <c r="U1271" s="203"/>
    </row>
    <row r="1272" spans="16:21">
      <c r="P1272" s="203"/>
      <c r="Q1272" s="203"/>
      <c r="R1272" s="203"/>
      <c r="S1272" s="203"/>
      <c r="T1272" s="203"/>
      <c r="U1272" s="203"/>
    </row>
    <row r="1273" spans="16:21">
      <c r="P1273" s="203"/>
      <c r="Q1273" s="203"/>
      <c r="R1273" s="203"/>
      <c r="S1273" s="203"/>
      <c r="T1273" s="203"/>
      <c r="U1273" s="203"/>
    </row>
    <row r="1274" spans="16:21">
      <c r="P1274" s="203"/>
      <c r="Q1274" s="203"/>
      <c r="R1274" s="203"/>
      <c r="S1274" s="203"/>
      <c r="T1274" s="203"/>
      <c r="U1274" s="203"/>
    </row>
    <row r="1275" spans="16:21">
      <c r="P1275" s="203"/>
      <c r="Q1275" s="203"/>
      <c r="R1275" s="203"/>
      <c r="S1275" s="203"/>
      <c r="T1275" s="203"/>
      <c r="U1275" s="203"/>
    </row>
    <row r="1276" spans="16:21">
      <c r="P1276" s="203"/>
      <c r="Q1276" s="203"/>
      <c r="R1276" s="203"/>
      <c r="S1276" s="203"/>
      <c r="T1276" s="203"/>
      <c r="U1276" s="203"/>
    </row>
    <row r="1277" spans="16:21">
      <c r="P1277" s="203"/>
      <c r="Q1277" s="203"/>
      <c r="R1277" s="203"/>
      <c r="S1277" s="203"/>
      <c r="T1277" s="203"/>
      <c r="U1277" s="203"/>
    </row>
    <row r="1278" spans="16:21">
      <c r="P1278" s="203"/>
      <c r="Q1278" s="203"/>
      <c r="R1278" s="203"/>
      <c r="S1278" s="203"/>
      <c r="T1278" s="203"/>
      <c r="U1278" s="203"/>
    </row>
    <row r="1279" spans="16:21">
      <c r="P1279" s="203"/>
      <c r="Q1279" s="203"/>
      <c r="R1279" s="203"/>
      <c r="S1279" s="203"/>
      <c r="T1279" s="203"/>
      <c r="U1279" s="203"/>
    </row>
    <row r="1280" spans="16:21">
      <c r="P1280" s="203"/>
      <c r="Q1280" s="203"/>
      <c r="R1280" s="203"/>
      <c r="S1280" s="203"/>
      <c r="T1280" s="203"/>
      <c r="U1280" s="203"/>
    </row>
    <row r="1281" spans="16:21">
      <c r="P1281" s="203"/>
      <c r="Q1281" s="203"/>
      <c r="R1281" s="203"/>
      <c r="S1281" s="203"/>
      <c r="T1281" s="203"/>
      <c r="U1281" s="203"/>
    </row>
    <row r="1282" spans="16:21">
      <c r="P1282" s="203"/>
      <c r="Q1282" s="203"/>
      <c r="R1282" s="203"/>
      <c r="S1282" s="203"/>
      <c r="T1282" s="203"/>
      <c r="U1282" s="203"/>
    </row>
    <row r="1283" spans="16:21">
      <c r="P1283" s="203"/>
      <c r="Q1283" s="203"/>
      <c r="R1283" s="203"/>
      <c r="S1283" s="203"/>
      <c r="T1283" s="203"/>
      <c r="U1283" s="203"/>
    </row>
    <row r="1284" spans="16:21">
      <c r="P1284" s="203"/>
      <c r="Q1284" s="203"/>
      <c r="R1284" s="203"/>
      <c r="S1284" s="203"/>
      <c r="T1284" s="203"/>
      <c r="U1284" s="203"/>
    </row>
    <row r="1285" spans="16:21">
      <c r="P1285" s="203"/>
      <c r="Q1285" s="203"/>
      <c r="R1285" s="203"/>
      <c r="S1285" s="203"/>
      <c r="T1285" s="203"/>
      <c r="U1285" s="203"/>
    </row>
    <row r="1286" spans="16:21">
      <c r="P1286" s="203"/>
      <c r="Q1286" s="203"/>
      <c r="R1286" s="203"/>
      <c r="S1286" s="203"/>
      <c r="T1286" s="203"/>
      <c r="U1286" s="203"/>
    </row>
    <row r="1287" spans="16:21">
      <c r="P1287" s="203"/>
      <c r="Q1287" s="203"/>
      <c r="R1287" s="203"/>
      <c r="S1287" s="203"/>
      <c r="T1287" s="203"/>
      <c r="U1287" s="203"/>
    </row>
    <row r="1288" spans="16:21">
      <c r="P1288" s="203"/>
      <c r="Q1288" s="203"/>
      <c r="R1288" s="203"/>
      <c r="S1288" s="203"/>
      <c r="T1288" s="203"/>
      <c r="U1288" s="203"/>
    </row>
    <row r="1289" spans="16:21">
      <c r="P1289" s="203"/>
      <c r="Q1289" s="203"/>
      <c r="R1289" s="203"/>
      <c r="S1289" s="203"/>
      <c r="T1289" s="203"/>
      <c r="U1289" s="203"/>
    </row>
    <row r="1290" spans="16:21">
      <c r="P1290" s="203"/>
      <c r="Q1290" s="203"/>
      <c r="R1290" s="203"/>
      <c r="S1290" s="203"/>
      <c r="T1290" s="203"/>
      <c r="U1290" s="203"/>
    </row>
    <row r="1291" spans="16:21">
      <c r="P1291" s="203"/>
      <c r="Q1291" s="203"/>
      <c r="R1291" s="203"/>
      <c r="S1291" s="203"/>
      <c r="T1291" s="203"/>
      <c r="U1291" s="203"/>
    </row>
    <row r="1292" spans="16:21">
      <c r="P1292" s="203"/>
      <c r="Q1292" s="203"/>
      <c r="R1292" s="203"/>
      <c r="S1292" s="203"/>
      <c r="T1292" s="203"/>
      <c r="U1292" s="203"/>
    </row>
    <row r="1293" spans="16:21">
      <c r="P1293" s="203"/>
      <c r="Q1293" s="203"/>
      <c r="R1293" s="203"/>
      <c r="S1293" s="203"/>
      <c r="T1293" s="203"/>
      <c r="U1293" s="203"/>
    </row>
    <row r="1294" spans="16:21">
      <c r="P1294" s="203"/>
      <c r="Q1294" s="203"/>
      <c r="R1294" s="203"/>
      <c r="S1294" s="203"/>
      <c r="T1294" s="203"/>
      <c r="U1294" s="203"/>
    </row>
    <row r="1295" spans="16:21">
      <c r="P1295" s="203"/>
      <c r="Q1295" s="203"/>
      <c r="R1295" s="203"/>
      <c r="S1295" s="203"/>
      <c r="T1295" s="203"/>
      <c r="U1295" s="203"/>
    </row>
    <row r="1296" spans="16:21">
      <c r="P1296" s="203"/>
      <c r="Q1296" s="203"/>
      <c r="R1296" s="203"/>
      <c r="S1296" s="203"/>
      <c r="T1296" s="203"/>
      <c r="U1296" s="203"/>
    </row>
    <row r="1297" spans="16:21">
      <c r="P1297" s="203"/>
      <c r="Q1297" s="203"/>
      <c r="R1297" s="203"/>
      <c r="S1297" s="203"/>
      <c r="T1297" s="203"/>
      <c r="U1297" s="203"/>
    </row>
    <row r="1298" spans="16:21">
      <c r="P1298" s="203"/>
      <c r="Q1298" s="203"/>
      <c r="R1298" s="203"/>
      <c r="S1298" s="203"/>
      <c r="T1298" s="203"/>
      <c r="U1298" s="203"/>
    </row>
    <row r="1299" spans="16:21">
      <c r="P1299" s="203"/>
      <c r="Q1299" s="203"/>
      <c r="R1299" s="203"/>
      <c r="S1299" s="203"/>
      <c r="T1299" s="203"/>
      <c r="U1299" s="203"/>
    </row>
    <row r="1300" spans="16:21">
      <c r="P1300" s="203"/>
      <c r="Q1300" s="203"/>
      <c r="R1300" s="203"/>
      <c r="S1300" s="203"/>
      <c r="T1300" s="203"/>
      <c r="U1300" s="203"/>
    </row>
    <row r="1301" spans="16:21">
      <c r="P1301" s="203"/>
      <c r="Q1301" s="203"/>
      <c r="R1301" s="203"/>
      <c r="S1301" s="203"/>
      <c r="T1301" s="203"/>
      <c r="U1301" s="203"/>
    </row>
    <row r="1302" spans="16:21">
      <c r="P1302" s="203"/>
      <c r="Q1302" s="203"/>
      <c r="R1302" s="203"/>
      <c r="S1302" s="203"/>
      <c r="T1302" s="203"/>
      <c r="U1302" s="203"/>
    </row>
    <row r="1303" spans="16:21">
      <c r="P1303" s="203"/>
      <c r="Q1303" s="203"/>
      <c r="R1303" s="203"/>
      <c r="S1303" s="203"/>
      <c r="T1303" s="203"/>
      <c r="U1303" s="203"/>
    </row>
    <row r="1304" spans="16:21">
      <c r="P1304" s="203"/>
      <c r="Q1304" s="203"/>
      <c r="R1304" s="203"/>
      <c r="S1304" s="203"/>
      <c r="T1304" s="203"/>
      <c r="U1304" s="203"/>
    </row>
    <row r="1305" spans="16:21">
      <c r="P1305" s="203"/>
      <c r="Q1305" s="203"/>
      <c r="R1305" s="203"/>
      <c r="S1305" s="203"/>
      <c r="T1305" s="203"/>
      <c r="U1305" s="203"/>
    </row>
    <row r="1306" spans="16:21">
      <c r="P1306" s="203"/>
      <c r="Q1306" s="203"/>
      <c r="R1306" s="203"/>
      <c r="S1306" s="203"/>
      <c r="T1306" s="203"/>
      <c r="U1306" s="203"/>
    </row>
    <row r="1307" spans="16:21">
      <c r="P1307" s="203"/>
      <c r="Q1307" s="203"/>
      <c r="R1307" s="203"/>
      <c r="S1307" s="203"/>
      <c r="T1307" s="203"/>
      <c r="U1307" s="203"/>
    </row>
    <row r="1308" spans="16:21">
      <c r="P1308" s="203"/>
      <c r="Q1308" s="203"/>
      <c r="R1308" s="203"/>
      <c r="S1308" s="203"/>
      <c r="T1308" s="203"/>
      <c r="U1308" s="203"/>
    </row>
    <row r="1309" spans="16:21">
      <c r="P1309" s="203"/>
      <c r="Q1309" s="203"/>
      <c r="R1309" s="203"/>
      <c r="S1309" s="203"/>
      <c r="T1309" s="203"/>
      <c r="U1309" s="203"/>
    </row>
    <row r="1310" spans="16:21">
      <c r="P1310" s="203"/>
      <c r="Q1310" s="203"/>
      <c r="R1310" s="203"/>
      <c r="S1310" s="203"/>
      <c r="T1310" s="203"/>
      <c r="U1310" s="203"/>
    </row>
    <row r="1311" spans="16:21">
      <c r="P1311" s="203"/>
      <c r="Q1311" s="203"/>
      <c r="R1311" s="203"/>
      <c r="S1311" s="203"/>
      <c r="T1311" s="203"/>
      <c r="U1311" s="203"/>
    </row>
    <row r="1312" spans="16:21">
      <c r="P1312" s="203"/>
      <c r="Q1312" s="203"/>
      <c r="R1312" s="203"/>
      <c r="S1312" s="203"/>
      <c r="T1312" s="203"/>
      <c r="U1312" s="203"/>
    </row>
    <row r="1313" spans="16:21">
      <c r="P1313" s="203"/>
      <c r="Q1313" s="203"/>
      <c r="R1313" s="203"/>
      <c r="S1313" s="203"/>
      <c r="T1313" s="203"/>
      <c r="U1313" s="203"/>
    </row>
    <row r="1314" spans="16:21">
      <c r="P1314" s="203"/>
      <c r="Q1314" s="203"/>
      <c r="R1314" s="203"/>
      <c r="S1314" s="203"/>
      <c r="T1314" s="203"/>
      <c r="U1314" s="203"/>
    </row>
    <row r="1315" spans="16:21">
      <c r="P1315" s="203"/>
      <c r="Q1315" s="203"/>
      <c r="R1315" s="203"/>
      <c r="S1315" s="203"/>
      <c r="T1315" s="203"/>
      <c r="U1315" s="203"/>
    </row>
    <row r="1316" spans="16:21">
      <c r="P1316" s="203"/>
      <c r="Q1316" s="203"/>
      <c r="R1316" s="203"/>
      <c r="S1316" s="203"/>
      <c r="T1316" s="203"/>
      <c r="U1316" s="203"/>
    </row>
    <row r="1317" spans="16:21">
      <c r="P1317" s="203"/>
      <c r="Q1317" s="203"/>
      <c r="R1317" s="203"/>
      <c r="S1317" s="203"/>
      <c r="T1317" s="203"/>
      <c r="U1317" s="203"/>
    </row>
    <row r="1318" spans="16:21">
      <c r="P1318" s="203"/>
      <c r="Q1318" s="203"/>
      <c r="R1318" s="203"/>
      <c r="S1318" s="203"/>
      <c r="T1318" s="203"/>
      <c r="U1318" s="203"/>
    </row>
    <row r="1319" spans="16:21">
      <c r="P1319" s="203"/>
      <c r="Q1319" s="203"/>
      <c r="R1319" s="203"/>
      <c r="S1319" s="203"/>
      <c r="T1319" s="203"/>
      <c r="U1319" s="203"/>
    </row>
    <row r="1320" spans="16:21">
      <c r="P1320" s="203"/>
      <c r="Q1320" s="203"/>
      <c r="R1320" s="203"/>
      <c r="S1320" s="203"/>
      <c r="T1320" s="203"/>
      <c r="U1320" s="203"/>
    </row>
    <row r="1321" spans="16:21">
      <c r="P1321" s="203"/>
      <c r="Q1321" s="203"/>
      <c r="R1321" s="203"/>
      <c r="S1321" s="203"/>
      <c r="T1321" s="203"/>
      <c r="U1321" s="203"/>
    </row>
    <row r="1322" spans="16:21">
      <c r="P1322" s="203"/>
      <c r="Q1322" s="203"/>
      <c r="R1322" s="203"/>
      <c r="S1322" s="203"/>
      <c r="T1322" s="203"/>
      <c r="U1322" s="203"/>
    </row>
    <row r="1323" spans="16:21">
      <c r="P1323" s="203"/>
      <c r="Q1323" s="203"/>
      <c r="R1323" s="203"/>
      <c r="S1323" s="203"/>
      <c r="T1323" s="203"/>
      <c r="U1323" s="203"/>
    </row>
    <row r="1324" spans="16:21">
      <c r="P1324" s="203"/>
      <c r="Q1324" s="203"/>
      <c r="R1324" s="203"/>
      <c r="S1324" s="203"/>
      <c r="T1324" s="203"/>
      <c r="U1324" s="203"/>
    </row>
    <row r="1325" spans="16:21">
      <c r="P1325" s="203"/>
      <c r="Q1325" s="203"/>
      <c r="R1325" s="203"/>
      <c r="S1325" s="203"/>
      <c r="T1325" s="203"/>
      <c r="U1325" s="203"/>
    </row>
    <row r="1326" spans="16:21">
      <c r="P1326" s="203"/>
      <c r="Q1326" s="203"/>
      <c r="R1326" s="203"/>
      <c r="S1326" s="203"/>
      <c r="T1326" s="203"/>
      <c r="U1326" s="203"/>
    </row>
    <row r="1327" spans="16:21">
      <c r="P1327" s="203"/>
      <c r="Q1327" s="203"/>
      <c r="R1327" s="203"/>
      <c r="S1327" s="203"/>
      <c r="T1327" s="203"/>
      <c r="U1327" s="203"/>
    </row>
    <row r="1328" spans="16:21">
      <c r="P1328" s="203"/>
      <c r="Q1328" s="203"/>
      <c r="R1328" s="203"/>
      <c r="S1328" s="203"/>
      <c r="T1328" s="203"/>
      <c r="U1328" s="203"/>
    </row>
    <row r="1329" spans="16:21">
      <c r="P1329" s="203"/>
      <c r="Q1329" s="203"/>
      <c r="R1329" s="203"/>
      <c r="S1329" s="203"/>
      <c r="T1329" s="203"/>
      <c r="U1329" s="203"/>
    </row>
    <row r="1330" spans="16:21">
      <c r="P1330" s="203"/>
      <c r="Q1330" s="203"/>
      <c r="R1330" s="203"/>
      <c r="S1330" s="203"/>
      <c r="T1330" s="203"/>
      <c r="U1330" s="203"/>
    </row>
    <row r="1331" spans="16:21">
      <c r="P1331" s="203"/>
      <c r="Q1331" s="203"/>
      <c r="R1331" s="203"/>
      <c r="S1331" s="203"/>
      <c r="T1331" s="203"/>
      <c r="U1331" s="203"/>
    </row>
    <row r="1332" spans="16:21">
      <c r="P1332" s="203"/>
      <c r="Q1332" s="203"/>
      <c r="R1332" s="203"/>
      <c r="S1332" s="203"/>
      <c r="T1332" s="203"/>
      <c r="U1332" s="203"/>
    </row>
    <row r="1333" spans="16:21">
      <c r="P1333" s="203"/>
      <c r="Q1333" s="203"/>
      <c r="R1333" s="203"/>
      <c r="S1333" s="203"/>
      <c r="T1333" s="203"/>
      <c r="U1333" s="203"/>
    </row>
    <row r="1334" spans="16:21">
      <c r="P1334" s="203"/>
      <c r="Q1334" s="203"/>
      <c r="R1334" s="203"/>
      <c r="S1334" s="203"/>
      <c r="T1334" s="203"/>
      <c r="U1334" s="203"/>
    </row>
    <row r="1335" spans="16:21">
      <c r="P1335" s="203"/>
      <c r="Q1335" s="203"/>
      <c r="R1335" s="203"/>
      <c r="S1335" s="203"/>
      <c r="T1335" s="203"/>
      <c r="U1335" s="203"/>
    </row>
    <row r="1336" spans="16:21">
      <c r="P1336" s="203"/>
      <c r="Q1336" s="203"/>
      <c r="R1336" s="203"/>
      <c r="S1336" s="203"/>
      <c r="T1336" s="203"/>
      <c r="U1336" s="203"/>
    </row>
    <row r="1337" spans="16:21">
      <c r="P1337" s="203"/>
      <c r="Q1337" s="203"/>
      <c r="R1337" s="203"/>
      <c r="S1337" s="203"/>
      <c r="T1337" s="203"/>
      <c r="U1337" s="203"/>
    </row>
    <row r="1338" spans="16:21">
      <c r="P1338" s="203"/>
      <c r="Q1338" s="203"/>
      <c r="R1338" s="203"/>
      <c r="S1338" s="203"/>
      <c r="T1338" s="203"/>
      <c r="U1338" s="203"/>
    </row>
    <row r="1339" spans="16:21">
      <c r="P1339" s="203"/>
      <c r="Q1339" s="203"/>
      <c r="R1339" s="203"/>
      <c r="S1339" s="203"/>
      <c r="T1339" s="203"/>
      <c r="U1339" s="203"/>
    </row>
    <row r="1340" spans="16:21">
      <c r="P1340" s="203"/>
      <c r="Q1340" s="203"/>
      <c r="R1340" s="203"/>
      <c r="S1340" s="203"/>
      <c r="T1340" s="203"/>
      <c r="U1340" s="203"/>
    </row>
    <row r="1341" spans="16:21">
      <c r="P1341" s="203"/>
      <c r="Q1341" s="203"/>
      <c r="R1341" s="203"/>
      <c r="S1341" s="203"/>
      <c r="T1341" s="203"/>
      <c r="U1341" s="203"/>
    </row>
    <row r="1342" spans="16:21">
      <c r="P1342" s="203"/>
      <c r="Q1342" s="203"/>
      <c r="R1342" s="203"/>
      <c r="S1342" s="203"/>
      <c r="T1342" s="203"/>
      <c r="U1342" s="203"/>
    </row>
    <row r="1343" spans="16:21">
      <c r="P1343" s="203"/>
      <c r="Q1343" s="203"/>
      <c r="R1343" s="203"/>
      <c r="S1343" s="203"/>
      <c r="T1343" s="203"/>
      <c r="U1343" s="203"/>
    </row>
    <row r="1344" spans="16:21">
      <c r="P1344" s="203"/>
      <c r="Q1344" s="203"/>
      <c r="R1344" s="203"/>
      <c r="S1344" s="203"/>
      <c r="T1344" s="203"/>
      <c r="U1344" s="203"/>
    </row>
    <row r="1345" spans="16:21">
      <c r="P1345" s="203"/>
      <c r="Q1345" s="203"/>
      <c r="R1345" s="203"/>
      <c r="S1345" s="203"/>
      <c r="T1345" s="203"/>
      <c r="U1345" s="203"/>
    </row>
    <row r="1346" spans="16:21">
      <c r="P1346" s="203"/>
      <c r="Q1346" s="203"/>
      <c r="R1346" s="203"/>
      <c r="S1346" s="203"/>
      <c r="T1346" s="203"/>
      <c r="U1346" s="203"/>
    </row>
    <row r="1347" spans="16:21">
      <c r="P1347" s="203"/>
      <c r="Q1347" s="203"/>
      <c r="R1347" s="203"/>
      <c r="S1347" s="203"/>
      <c r="T1347" s="203"/>
      <c r="U1347" s="203"/>
    </row>
    <row r="1348" spans="16:21">
      <c r="P1348" s="203"/>
      <c r="Q1348" s="203"/>
      <c r="R1348" s="203"/>
      <c r="S1348" s="203"/>
      <c r="T1348" s="203"/>
      <c r="U1348" s="203"/>
    </row>
    <row r="1349" spans="16:21">
      <c r="P1349" s="203"/>
      <c r="Q1349" s="203"/>
      <c r="R1349" s="203"/>
      <c r="S1349" s="203"/>
      <c r="T1349" s="203"/>
      <c r="U1349" s="203"/>
    </row>
    <row r="1350" spans="16:21">
      <c r="P1350" s="203"/>
      <c r="Q1350" s="203"/>
      <c r="R1350" s="203"/>
      <c r="S1350" s="203"/>
      <c r="T1350" s="203"/>
      <c r="U1350" s="203"/>
    </row>
    <row r="1351" spans="16:21">
      <c r="P1351" s="203"/>
      <c r="Q1351" s="203"/>
      <c r="R1351" s="203"/>
      <c r="S1351" s="203"/>
      <c r="T1351" s="203"/>
      <c r="U1351" s="203"/>
    </row>
    <row r="1352" spans="16:21">
      <c r="P1352" s="203"/>
      <c r="Q1352" s="203"/>
      <c r="R1352" s="203"/>
      <c r="S1352" s="203"/>
      <c r="T1352" s="203"/>
      <c r="U1352" s="203"/>
    </row>
    <row r="1353" spans="16:21">
      <c r="P1353" s="203"/>
      <c r="Q1353" s="203"/>
      <c r="R1353" s="203"/>
      <c r="S1353" s="203"/>
      <c r="T1353" s="203"/>
      <c r="U1353" s="203"/>
    </row>
    <row r="1354" spans="16:21">
      <c r="P1354" s="203"/>
      <c r="Q1354" s="203"/>
      <c r="R1354" s="203"/>
      <c r="S1354" s="203"/>
      <c r="T1354" s="203"/>
      <c r="U1354" s="203"/>
    </row>
    <row r="1355" spans="16:21">
      <c r="P1355" s="203"/>
      <c r="Q1355" s="203"/>
      <c r="R1355" s="203"/>
      <c r="S1355" s="203"/>
      <c r="T1355" s="203"/>
      <c r="U1355" s="203"/>
    </row>
    <row r="1356" spans="16:21">
      <c r="P1356" s="203"/>
      <c r="Q1356" s="203"/>
      <c r="R1356" s="203"/>
      <c r="S1356" s="203"/>
      <c r="T1356" s="203"/>
      <c r="U1356" s="203"/>
    </row>
    <row r="1357" spans="16:21">
      <c r="P1357" s="203"/>
      <c r="Q1357" s="203"/>
      <c r="R1357" s="203"/>
      <c r="S1357" s="203"/>
      <c r="T1357" s="203"/>
      <c r="U1357" s="203"/>
    </row>
    <row r="1358" spans="16:21">
      <c r="P1358" s="203"/>
      <c r="Q1358" s="203"/>
      <c r="R1358" s="203"/>
      <c r="S1358" s="203"/>
      <c r="T1358" s="203"/>
      <c r="U1358" s="203"/>
    </row>
    <row r="1359" spans="16:21">
      <c r="P1359" s="203"/>
      <c r="Q1359" s="203"/>
      <c r="R1359" s="203"/>
      <c r="S1359" s="203"/>
      <c r="T1359" s="203"/>
      <c r="U1359" s="203"/>
    </row>
    <row r="1360" spans="16:21">
      <c r="P1360" s="203"/>
      <c r="Q1360" s="203"/>
      <c r="R1360" s="203"/>
      <c r="S1360" s="203"/>
      <c r="T1360" s="203"/>
      <c r="U1360" s="203"/>
    </row>
    <row r="1361" spans="16:21">
      <c r="P1361" s="203"/>
      <c r="Q1361" s="203"/>
      <c r="R1361" s="203"/>
      <c r="S1361" s="203"/>
      <c r="T1361" s="203"/>
      <c r="U1361" s="203"/>
    </row>
    <row r="1362" spans="16:21">
      <c r="P1362" s="203"/>
      <c r="Q1362" s="203"/>
      <c r="R1362" s="203"/>
      <c r="S1362" s="203"/>
      <c r="T1362" s="203"/>
      <c r="U1362" s="203"/>
    </row>
    <row r="1363" spans="16:21">
      <c r="P1363" s="203"/>
      <c r="Q1363" s="203"/>
      <c r="R1363" s="203"/>
      <c r="S1363" s="203"/>
      <c r="T1363" s="203"/>
      <c r="U1363" s="203"/>
    </row>
    <row r="1364" spans="16:21">
      <c r="P1364" s="203"/>
      <c r="Q1364" s="203"/>
      <c r="R1364" s="203"/>
      <c r="S1364" s="203"/>
      <c r="T1364" s="203"/>
      <c r="U1364" s="203"/>
    </row>
    <row r="1365" spans="16:21">
      <c r="P1365" s="203"/>
      <c r="Q1365" s="203"/>
      <c r="R1365" s="203"/>
      <c r="S1365" s="203"/>
      <c r="T1365" s="203"/>
      <c r="U1365" s="203"/>
    </row>
    <row r="1366" spans="16:21">
      <c r="P1366" s="203"/>
      <c r="Q1366" s="203"/>
      <c r="R1366" s="203"/>
      <c r="S1366" s="203"/>
      <c r="T1366" s="203"/>
      <c r="U1366" s="203"/>
    </row>
    <row r="1367" spans="16:21">
      <c r="P1367" s="203"/>
      <c r="Q1367" s="203"/>
      <c r="R1367" s="203"/>
      <c r="S1367" s="203"/>
      <c r="T1367" s="203"/>
      <c r="U1367" s="203"/>
    </row>
    <row r="1368" spans="16:21">
      <c r="P1368" s="203"/>
      <c r="Q1368" s="203"/>
      <c r="R1368" s="203"/>
      <c r="S1368" s="203"/>
      <c r="T1368" s="203"/>
      <c r="U1368" s="203"/>
    </row>
    <row r="1369" spans="16:21">
      <c r="P1369" s="203"/>
      <c r="Q1369" s="203"/>
      <c r="R1369" s="203"/>
      <c r="S1369" s="203"/>
      <c r="T1369" s="203"/>
      <c r="U1369" s="203"/>
    </row>
    <row r="1370" spans="16:21">
      <c r="P1370" s="203"/>
      <c r="Q1370" s="203"/>
      <c r="R1370" s="203"/>
      <c r="S1370" s="203"/>
      <c r="T1370" s="203"/>
      <c r="U1370" s="203"/>
    </row>
    <row r="1371" spans="16:21">
      <c r="P1371" s="203"/>
      <c r="Q1371" s="203"/>
      <c r="R1371" s="203"/>
      <c r="S1371" s="203"/>
      <c r="T1371" s="203"/>
      <c r="U1371" s="203"/>
    </row>
    <row r="1372" spans="16:21">
      <c r="P1372" s="203"/>
      <c r="Q1372" s="203"/>
      <c r="R1372" s="203"/>
      <c r="S1372" s="203"/>
      <c r="T1372" s="203"/>
      <c r="U1372" s="203"/>
    </row>
    <row r="1373" spans="16:21">
      <c r="P1373" s="203"/>
      <c r="Q1373" s="203"/>
      <c r="R1373" s="203"/>
      <c r="S1373" s="203"/>
      <c r="T1373" s="203"/>
      <c r="U1373" s="203"/>
    </row>
    <row r="1374" spans="16:21">
      <c r="P1374" s="203"/>
      <c r="Q1374" s="203"/>
      <c r="R1374" s="203"/>
      <c r="S1374" s="203"/>
      <c r="T1374" s="203"/>
      <c r="U1374" s="203"/>
    </row>
    <row r="1375" spans="16:21">
      <c r="P1375" s="203"/>
      <c r="Q1375" s="203"/>
      <c r="R1375" s="203"/>
      <c r="S1375" s="203"/>
      <c r="T1375" s="203"/>
      <c r="U1375" s="203"/>
    </row>
    <row r="1376" spans="16:21">
      <c r="P1376" s="203"/>
      <c r="Q1376" s="203"/>
      <c r="R1376" s="203"/>
      <c r="S1376" s="203"/>
      <c r="T1376" s="203"/>
      <c r="U1376" s="203"/>
    </row>
    <row r="1377" spans="16:21">
      <c r="P1377" s="203"/>
      <c r="Q1377" s="203"/>
      <c r="R1377" s="203"/>
      <c r="S1377" s="203"/>
      <c r="T1377" s="203"/>
      <c r="U1377" s="203"/>
    </row>
    <row r="1378" spans="16:21">
      <c r="P1378" s="203"/>
      <c r="Q1378" s="203"/>
      <c r="R1378" s="203"/>
      <c r="S1378" s="203"/>
      <c r="T1378" s="203"/>
      <c r="U1378" s="203"/>
    </row>
    <row r="1379" spans="16:21">
      <c r="P1379" s="203"/>
      <c r="Q1379" s="203"/>
      <c r="R1379" s="203"/>
      <c r="S1379" s="203"/>
      <c r="T1379" s="203"/>
      <c r="U1379" s="203"/>
    </row>
    <row r="1380" spans="16:21">
      <c r="P1380" s="203"/>
      <c r="Q1380" s="203"/>
      <c r="R1380" s="203"/>
      <c r="S1380" s="203"/>
      <c r="T1380" s="203"/>
      <c r="U1380" s="203"/>
    </row>
    <row r="1381" spans="16:21">
      <c r="P1381" s="203"/>
      <c r="Q1381" s="203"/>
      <c r="R1381" s="203"/>
      <c r="S1381" s="203"/>
      <c r="T1381" s="203"/>
      <c r="U1381" s="203"/>
    </row>
    <row r="1382" spans="16:21">
      <c r="P1382" s="203"/>
      <c r="Q1382" s="203"/>
      <c r="R1382" s="203"/>
      <c r="S1382" s="203"/>
      <c r="T1382" s="203"/>
      <c r="U1382" s="203"/>
    </row>
    <row r="1383" spans="16:21">
      <c r="P1383" s="203"/>
      <c r="Q1383" s="203"/>
      <c r="R1383" s="203"/>
      <c r="S1383" s="203"/>
      <c r="T1383" s="203"/>
      <c r="U1383" s="203"/>
    </row>
    <row r="1384" spans="16:21">
      <c r="P1384" s="203"/>
      <c r="Q1384" s="203"/>
      <c r="R1384" s="203"/>
      <c r="S1384" s="203"/>
      <c r="T1384" s="203"/>
      <c r="U1384" s="203"/>
    </row>
    <row r="1385" spans="16:21">
      <c r="P1385" s="203"/>
      <c r="Q1385" s="203"/>
      <c r="R1385" s="203"/>
      <c r="S1385" s="203"/>
      <c r="T1385" s="203"/>
      <c r="U1385" s="203"/>
    </row>
    <row r="1386" spans="16:21">
      <c r="P1386" s="203"/>
      <c r="Q1386" s="203"/>
      <c r="R1386" s="203"/>
      <c r="S1386" s="203"/>
      <c r="T1386" s="203"/>
      <c r="U1386" s="203"/>
    </row>
    <row r="1387" spans="16:21">
      <c r="P1387" s="203"/>
      <c r="Q1387" s="203"/>
      <c r="R1387" s="203"/>
      <c r="S1387" s="203"/>
      <c r="T1387" s="203"/>
      <c r="U1387" s="203"/>
    </row>
    <row r="1388" spans="16:21">
      <c r="P1388" s="203"/>
      <c r="Q1388" s="203"/>
      <c r="R1388" s="203"/>
      <c r="S1388" s="203"/>
      <c r="T1388" s="203"/>
      <c r="U1388" s="203"/>
    </row>
    <row r="1389" spans="16:21">
      <c r="P1389" s="203"/>
      <c r="Q1389" s="203"/>
      <c r="R1389" s="203"/>
      <c r="S1389" s="203"/>
      <c r="T1389" s="203"/>
      <c r="U1389" s="203"/>
    </row>
    <row r="1390" spans="16:21">
      <c r="P1390" s="203"/>
      <c r="Q1390" s="203"/>
      <c r="R1390" s="203"/>
      <c r="S1390" s="203"/>
      <c r="T1390" s="203"/>
      <c r="U1390" s="203"/>
    </row>
    <row r="1391" spans="16:21">
      <c r="P1391" s="203"/>
      <c r="Q1391" s="203"/>
      <c r="R1391" s="203"/>
      <c r="S1391" s="203"/>
      <c r="T1391" s="203"/>
      <c r="U1391" s="203"/>
    </row>
    <row r="1392" spans="16:21">
      <c r="P1392" s="203"/>
      <c r="Q1392" s="203"/>
      <c r="R1392" s="203"/>
      <c r="S1392" s="203"/>
      <c r="T1392" s="203"/>
      <c r="U1392" s="203"/>
    </row>
    <row r="1393" spans="16:21">
      <c r="P1393" s="203"/>
      <c r="Q1393" s="203"/>
      <c r="R1393" s="203"/>
      <c r="S1393" s="203"/>
      <c r="T1393" s="203"/>
      <c r="U1393" s="203"/>
    </row>
    <row r="1394" spans="16:21">
      <c r="P1394" s="203"/>
      <c r="Q1394" s="203"/>
      <c r="R1394" s="203"/>
      <c r="S1394" s="203"/>
      <c r="T1394" s="203"/>
      <c r="U1394" s="203"/>
    </row>
    <row r="1395" spans="16:21">
      <c r="P1395" s="203"/>
      <c r="Q1395" s="203"/>
      <c r="R1395" s="203"/>
      <c r="S1395" s="203"/>
      <c r="T1395" s="203"/>
      <c r="U1395" s="203"/>
    </row>
    <row r="1396" spans="16:21">
      <c r="P1396" s="203"/>
      <c r="Q1396" s="203"/>
      <c r="R1396" s="203"/>
      <c r="S1396" s="203"/>
      <c r="T1396" s="203"/>
      <c r="U1396" s="203"/>
    </row>
    <row r="1397" spans="16:21">
      <c r="P1397" s="203"/>
      <c r="Q1397" s="203"/>
      <c r="R1397" s="203"/>
      <c r="S1397" s="203"/>
      <c r="T1397" s="203"/>
      <c r="U1397" s="203"/>
    </row>
    <row r="1398" spans="16:21">
      <c r="P1398" s="203"/>
      <c r="Q1398" s="203"/>
      <c r="R1398" s="203"/>
      <c r="S1398" s="203"/>
      <c r="T1398" s="203"/>
      <c r="U1398" s="203"/>
    </row>
    <row r="1399" spans="16:21">
      <c r="P1399" s="203"/>
      <c r="Q1399" s="203"/>
      <c r="R1399" s="203"/>
      <c r="S1399" s="203"/>
      <c r="T1399" s="203"/>
      <c r="U1399" s="203"/>
    </row>
    <row r="1400" spans="16:21">
      <c r="P1400" s="203"/>
      <c r="Q1400" s="203"/>
      <c r="R1400" s="203"/>
      <c r="S1400" s="203"/>
      <c r="T1400" s="203"/>
      <c r="U1400" s="203"/>
    </row>
    <row r="1401" spans="16:21">
      <c r="P1401" s="203"/>
      <c r="Q1401" s="203"/>
      <c r="R1401" s="203"/>
      <c r="S1401" s="203"/>
      <c r="T1401" s="203"/>
      <c r="U1401" s="203"/>
    </row>
    <row r="1402" spans="16:21">
      <c r="P1402" s="203"/>
      <c r="Q1402" s="203"/>
      <c r="R1402" s="203"/>
      <c r="S1402" s="203"/>
      <c r="T1402" s="203"/>
      <c r="U1402" s="203"/>
    </row>
    <row r="1403" spans="16:21">
      <c r="P1403" s="203"/>
      <c r="Q1403" s="203"/>
      <c r="R1403" s="203"/>
      <c r="S1403" s="203"/>
      <c r="T1403" s="203"/>
      <c r="U1403" s="203"/>
    </row>
    <row r="1404" spans="16:21">
      <c r="P1404" s="203"/>
      <c r="Q1404" s="203"/>
      <c r="R1404" s="203"/>
      <c r="S1404" s="203"/>
      <c r="T1404" s="203"/>
      <c r="U1404" s="203"/>
    </row>
    <row r="1405" spans="16:21">
      <c r="P1405" s="203"/>
      <c r="Q1405" s="203"/>
      <c r="R1405" s="203"/>
      <c r="S1405" s="203"/>
      <c r="T1405" s="203"/>
      <c r="U1405" s="203"/>
    </row>
    <row r="1406" spans="16:21">
      <c r="P1406" s="203"/>
      <c r="Q1406" s="203"/>
      <c r="R1406" s="203"/>
      <c r="S1406" s="203"/>
      <c r="T1406" s="203"/>
      <c r="U1406" s="203"/>
    </row>
    <row r="1407" spans="16:21">
      <c r="P1407" s="203"/>
      <c r="Q1407" s="203"/>
      <c r="R1407" s="203"/>
      <c r="S1407" s="203"/>
      <c r="T1407" s="203"/>
      <c r="U1407" s="203"/>
    </row>
    <row r="1408" spans="16:21">
      <c r="P1408" s="203"/>
      <c r="Q1408" s="203"/>
      <c r="R1408" s="203"/>
      <c r="S1408" s="203"/>
      <c r="T1408" s="203"/>
      <c r="U1408" s="203"/>
    </row>
    <row r="1409" spans="16:21">
      <c r="P1409" s="203"/>
      <c r="Q1409" s="203"/>
      <c r="R1409" s="203"/>
      <c r="S1409" s="203"/>
      <c r="T1409" s="203"/>
      <c r="U1409" s="203"/>
    </row>
    <row r="1410" spans="16:21">
      <c r="P1410" s="203"/>
      <c r="Q1410" s="203"/>
      <c r="R1410" s="203"/>
      <c r="S1410" s="203"/>
      <c r="T1410" s="203"/>
      <c r="U1410" s="203"/>
    </row>
    <row r="1411" spans="16:21">
      <c r="P1411" s="203"/>
      <c r="Q1411" s="203"/>
      <c r="R1411" s="203"/>
      <c r="S1411" s="203"/>
      <c r="T1411" s="203"/>
      <c r="U1411" s="203"/>
    </row>
    <row r="1412" spans="16:21">
      <c r="P1412" s="203"/>
      <c r="Q1412" s="203"/>
      <c r="R1412" s="203"/>
      <c r="S1412" s="203"/>
      <c r="T1412" s="203"/>
      <c r="U1412" s="203"/>
    </row>
    <row r="1413" spans="16:21">
      <c r="P1413" s="203"/>
      <c r="Q1413" s="203"/>
      <c r="R1413" s="203"/>
      <c r="S1413" s="203"/>
      <c r="T1413" s="203"/>
      <c r="U1413" s="203"/>
    </row>
    <row r="1414" spans="16:21">
      <c r="P1414" s="203"/>
      <c r="Q1414" s="203"/>
      <c r="R1414" s="203"/>
      <c r="S1414" s="203"/>
      <c r="T1414" s="203"/>
      <c r="U1414" s="203"/>
    </row>
    <row r="1415" spans="16:21">
      <c r="P1415" s="203"/>
      <c r="Q1415" s="203"/>
      <c r="R1415" s="203"/>
      <c r="S1415" s="203"/>
      <c r="T1415" s="203"/>
      <c r="U1415" s="203"/>
    </row>
    <row r="1416" spans="16:21">
      <c r="P1416" s="203"/>
      <c r="Q1416" s="203"/>
      <c r="R1416" s="203"/>
      <c r="S1416" s="203"/>
      <c r="T1416" s="203"/>
      <c r="U1416" s="203"/>
    </row>
    <row r="1417" spans="16:21">
      <c r="P1417" s="203"/>
      <c r="Q1417" s="203"/>
      <c r="R1417" s="203"/>
      <c r="S1417" s="203"/>
      <c r="T1417" s="203"/>
      <c r="U1417" s="203"/>
    </row>
    <row r="1418" spans="16:21">
      <c r="P1418" s="203"/>
      <c r="Q1418" s="203"/>
      <c r="R1418" s="203"/>
      <c r="S1418" s="203"/>
      <c r="T1418" s="203"/>
      <c r="U1418" s="203"/>
    </row>
    <row r="1419" spans="16:21">
      <c r="P1419" s="203"/>
      <c r="Q1419" s="203"/>
      <c r="R1419" s="203"/>
      <c r="S1419" s="203"/>
      <c r="T1419" s="203"/>
      <c r="U1419" s="203"/>
    </row>
    <row r="1420" spans="16:21">
      <c r="P1420" s="203"/>
      <c r="Q1420" s="203"/>
      <c r="R1420" s="203"/>
      <c r="S1420" s="203"/>
      <c r="T1420" s="203"/>
      <c r="U1420" s="203"/>
    </row>
    <row r="1421" spans="16:21">
      <c r="P1421" s="203"/>
      <c r="Q1421" s="203"/>
      <c r="R1421" s="203"/>
      <c r="S1421" s="203"/>
      <c r="T1421" s="203"/>
      <c r="U1421" s="203"/>
    </row>
    <row r="1422" spans="16:21">
      <c r="P1422" s="203"/>
      <c r="Q1422" s="203"/>
      <c r="R1422" s="203"/>
      <c r="S1422" s="203"/>
      <c r="T1422" s="203"/>
      <c r="U1422" s="203"/>
    </row>
    <row r="1423" spans="16:21">
      <c r="P1423" s="203"/>
      <c r="Q1423" s="203"/>
      <c r="R1423" s="203"/>
      <c r="S1423" s="203"/>
      <c r="T1423" s="203"/>
      <c r="U1423" s="203"/>
    </row>
    <row r="1424" spans="16:21">
      <c r="P1424" s="203"/>
      <c r="Q1424" s="203"/>
      <c r="R1424" s="203"/>
      <c r="S1424" s="203"/>
      <c r="T1424" s="203"/>
      <c r="U1424" s="203"/>
    </row>
    <row r="1425" spans="16:21">
      <c r="P1425" s="203"/>
      <c r="Q1425" s="203"/>
      <c r="R1425" s="203"/>
      <c r="S1425" s="203"/>
      <c r="T1425" s="203"/>
      <c r="U1425" s="203"/>
    </row>
    <row r="1426" spans="16:21">
      <c r="P1426" s="203"/>
      <c r="Q1426" s="203"/>
      <c r="R1426" s="203"/>
      <c r="S1426" s="203"/>
      <c r="T1426" s="203"/>
      <c r="U1426" s="203"/>
    </row>
    <row r="1427" spans="16:21">
      <c r="P1427" s="203"/>
      <c r="Q1427" s="203"/>
      <c r="R1427" s="203"/>
      <c r="S1427" s="203"/>
      <c r="T1427" s="203"/>
      <c r="U1427" s="203"/>
    </row>
    <row r="1428" spans="16:21">
      <c r="P1428" s="203"/>
      <c r="Q1428" s="203"/>
      <c r="R1428" s="203"/>
      <c r="S1428" s="203"/>
      <c r="T1428" s="203"/>
      <c r="U1428" s="203"/>
    </row>
    <row r="1429" spans="16:21">
      <c r="P1429" s="203"/>
      <c r="Q1429" s="203"/>
      <c r="R1429" s="203"/>
      <c r="S1429" s="203"/>
      <c r="T1429" s="203"/>
      <c r="U1429" s="203"/>
    </row>
    <row r="1430" spans="16:21">
      <c r="P1430" s="203"/>
      <c r="Q1430" s="203"/>
      <c r="R1430" s="203"/>
      <c r="S1430" s="203"/>
      <c r="T1430" s="203"/>
      <c r="U1430" s="203"/>
    </row>
    <row r="1431" spans="16:21">
      <c r="P1431" s="203"/>
      <c r="Q1431" s="203"/>
      <c r="R1431" s="203"/>
      <c r="S1431" s="203"/>
      <c r="T1431" s="203"/>
      <c r="U1431" s="203"/>
    </row>
    <row r="1432" spans="16:21">
      <c r="P1432" s="203"/>
      <c r="Q1432" s="203"/>
      <c r="R1432" s="203"/>
      <c r="S1432" s="203"/>
      <c r="T1432" s="203"/>
      <c r="U1432" s="203"/>
    </row>
    <row r="1433" spans="16:21">
      <c r="P1433" s="203"/>
      <c r="Q1433" s="203"/>
      <c r="R1433" s="203"/>
      <c r="S1433" s="203"/>
      <c r="T1433" s="203"/>
      <c r="U1433" s="203"/>
    </row>
    <row r="1434" spans="16:21">
      <c r="P1434" s="203"/>
      <c r="Q1434" s="203"/>
      <c r="R1434" s="203"/>
      <c r="S1434" s="203"/>
      <c r="T1434" s="203"/>
      <c r="U1434" s="203"/>
    </row>
    <row r="1435" spans="16:21">
      <c r="P1435" s="203"/>
      <c r="Q1435" s="203"/>
      <c r="R1435" s="203"/>
      <c r="S1435" s="203"/>
      <c r="T1435" s="203"/>
      <c r="U1435" s="203"/>
    </row>
    <row r="1436" spans="16:21">
      <c r="P1436" s="203"/>
      <c r="Q1436" s="203"/>
      <c r="R1436" s="203"/>
      <c r="S1436" s="203"/>
      <c r="T1436" s="203"/>
      <c r="U1436" s="203"/>
    </row>
    <row r="1437" spans="16:21">
      <c r="P1437" s="203"/>
      <c r="Q1437" s="203"/>
      <c r="R1437" s="203"/>
      <c r="S1437" s="203"/>
      <c r="T1437" s="203"/>
      <c r="U1437" s="203"/>
    </row>
    <row r="1438" spans="16:21">
      <c r="P1438" s="203"/>
      <c r="Q1438" s="203"/>
      <c r="R1438" s="203"/>
      <c r="S1438" s="203"/>
      <c r="T1438" s="203"/>
      <c r="U1438" s="203"/>
    </row>
    <row r="1439" spans="16:21">
      <c r="P1439" s="203"/>
      <c r="Q1439" s="203"/>
      <c r="R1439" s="203"/>
      <c r="S1439" s="203"/>
      <c r="T1439" s="203"/>
      <c r="U1439" s="203"/>
    </row>
    <row r="1440" spans="16:21">
      <c r="P1440" s="203"/>
      <c r="Q1440" s="203"/>
      <c r="R1440" s="203"/>
      <c r="S1440" s="203"/>
      <c r="T1440" s="203"/>
      <c r="U1440" s="203"/>
    </row>
    <row r="1441" spans="16:21">
      <c r="P1441" s="203"/>
      <c r="Q1441" s="203"/>
      <c r="R1441" s="203"/>
      <c r="S1441" s="203"/>
      <c r="T1441" s="203"/>
      <c r="U1441" s="203"/>
    </row>
    <row r="1442" spans="16:21">
      <c r="P1442" s="203"/>
      <c r="Q1442" s="203"/>
      <c r="R1442" s="203"/>
      <c r="S1442" s="203"/>
      <c r="T1442" s="203"/>
      <c r="U1442" s="203"/>
    </row>
    <row r="1443" spans="16:21">
      <c r="P1443" s="203"/>
      <c r="Q1443" s="203"/>
      <c r="R1443" s="203"/>
      <c r="S1443" s="203"/>
      <c r="T1443" s="203"/>
      <c r="U1443" s="203"/>
    </row>
    <row r="1444" spans="16:21">
      <c r="P1444" s="203"/>
      <c r="Q1444" s="203"/>
      <c r="R1444" s="203"/>
      <c r="S1444" s="203"/>
      <c r="T1444" s="203"/>
      <c r="U1444" s="203"/>
    </row>
    <row r="1445" spans="16:21">
      <c r="P1445" s="203"/>
      <c r="Q1445" s="203"/>
      <c r="R1445" s="203"/>
      <c r="S1445" s="203"/>
      <c r="T1445" s="203"/>
      <c r="U1445" s="203"/>
    </row>
    <row r="1446" spans="16:21">
      <c r="P1446" s="203"/>
      <c r="Q1446" s="203"/>
      <c r="R1446" s="203"/>
      <c r="S1446" s="203"/>
      <c r="T1446" s="203"/>
      <c r="U1446" s="203"/>
    </row>
    <row r="1447" spans="16:21">
      <c r="P1447" s="203"/>
      <c r="Q1447" s="203"/>
      <c r="R1447" s="203"/>
      <c r="S1447" s="203"/>
      <c r="T1447" s="203"/>
      <c r="U1447" s="203"/>
    </row>
    <row r="1448" spans="16:21">
      <c r="P1448" s="203"/>
      <c r="Q1448" s="203"/>
      <c r="R1448" s="203"/>
      <c r="S1448" s="203"/>
      <c r="T1448" s="203"/>
      <c r="U1448" s="203"/>
    </row>
    <row r="1449" spans="16:21">
      <c r="P1449" s="203"/>
      <c r="Q1449" s="203"/>
      <c r="R1449" s="203"/>
      <c r="S1449" s="203"/>
      <c r="T1449" s="203"/>
      <c r="U1449" s="203"/>
    </row>
    <row r="1450" spans="16:21">
      <c r="P1450" s="203"/>
      <c r="Q1450" s="203"/>
      <c r="R1450" s="203"/>
      <c r="S1450" s="203"/>
      <c r="T1450" s="203"/>
      <c r="U1450" s="203"/>
    </row>
    <row r="1451" spans="16:21">
      <c r="P1451" s="203"/>
      <c r="Q1451" s="203"/>
      <c r="R1451" s="203"/>
      <c r="S1451" s="203"/>
      <c r="T1451" s="203"/>
      <c r="U1451" s="203"/>
    </row>
    <row r="1452" spans="16:21">
      <c r="P1452" s="203"/>
      <c r="Q1452" s="203"/>
      <c r="R1452" s="203"/>
      <c r="S1452" s="203"/>
      <c r="T1452" s="203"/>
      <c r="U1452" s="203"/>
    </row>
    <row r="1453" spans="16:21">
      <c r="P1453" s="203"/>
      <c r="Q1453" s="203"/>
      <c r="R1453" s="203"/>
      <c r="S1453" s="203"/>
      <c r="T1453" s="203"/>
      <c r="U1453" s="203"/>
    </row>
    <row r="1454" spans="16:21">
      <c r="P1454" s="203"/>
      <c r="Q1454" s="203"/>
      <c r="R1454" s="203"/>
      <c r="S1454" s="203"/>
      <c r="T1454" s="203"/>
      <c r="U1454" s="203"/>
    </row>
    <row r="1455" spans="16:21">
      <c r="P1455" s="203"/>
      <c r="Q1455" s="203"/>
      <c r="R1455" s="203"/>
      <c r="S1455" s="203"/>
      <c r="T1455" s="203"/>
      <c r="U1455" s="203"/>
    </row>
    <row r="1456" spans="16:21">
      <c r="P1456" s="203"/>
      <c r="Q1456" s="203"/>
      <c r="R1456" s="203"/>
      <c r="S1456" s="203"/>
      <c r="T1456" s="203"/>
      <c r="U1456" s="203"/>
    </row>
    <row r="1457" spans="16:21">
      <c r="P1457" s="203"/>
      <c r="Q1457" s="203"/>
      <c r="R1457" s="203"/>
      <c r="S1457" s="203"/>
      <c r="T1457" s="203"/>
      <c r="U1457" s="203"/>
    </row>
    <row r="1458" spans="16:21">
      <c r="P1458" s="203"/>
      <c r="Q1458" s="203"/>
      <c r="R1458" s="203"/>
      <c r="S1458" s="203"/>
      <c r="T1458" s="203"/>
      <c r="U1458" s="203"/>
    </row>
    <row r="1459" spans="16:21">
      <c r="P1459" s="203"/>
      <c r="Q1459" s="203"/>
      <c r="R1459" s="203"/>
      <c r="S1459" s="203"/>
      <c r="T1459" s="203"/>
      <c r="U1459" s="203"/>
    </row>
    <row r="1460" spans="16:21">
      <c r="P1460" s="203"/>
      <c r="Q1460" s="203"/>
      <c r="R1460" s="203"/>
      <c r="S1460" s="203"/>
      <c r="T1460" s="203"/>
      <c r="U1460" s="203"/>
    </row>
    <row r="1461" spans="16:21">
      <c r="P1461" s="203"/>
      <c r="Q1461" s="203"/>
      <c r="R1461" s="203"/>
      <c r="S1461" s="203"/>
      <c r="T1461" s="203"/>
      <c r="U1461" s="203"/>
    </row>
    <row r="1462" spans="16:21">
      <c r="P1462" s="203"/>
      <c r="Q1462" s="203"/>
      <c r="R1462" s="203"/>
      <c r="S1462" s="203"/>
      <c r="T1462" s="203"/>
      <c r="U1462" s="203"/>
    </row>
    <row r="1463" spans="16:21">
      <c r="P1463" s="203"/>
      <c r="Q1463" s="203"/>
      <c r="R1463" s="203"/>
      <c r="S1463" s="203"/>
      <c r="T1463" s="203"/>
      <c r="U1463" s="203"/>
    </row>
    <row r="1464" spans="16:21">
      <c r="P1464" s="203"/>
      <c r="Q1464" s="203"/>
      <c r="R1464" s="203"/>
      <c r="S1464" s="203"/>
      <c r="T1464" s="203"/>
      <c r="U1464" s="203"/>
    </row>
    <row r="1465" spans="16:21">
      <c r="P1465" s="203"/>
      <c r="Q1465" s="203"/>
      <c r="R1465" s="203"/>
      <c r="S1465" s="203"/>
      <c r="T1465" s="203"/>
      <c r="U1465" s="203"/>
    </row>
    <row r="1466" spans="16:21">
      <c r="P1466" s="203"/>
      <c r="Q1466" s="203"/>
      <c r="R1466" s="203"/>
      <c r="S1466" s="203"/>
      <c r="T1466" s="203"/>
      <c r="U1466" s="203"/>
    </row>
    <row r="1467" spans="16:21">
      <c r="P1467" s="203"/>
      <c r="Q1467" s="203"/>
      <c r="R1467" s="203"/>
      <c r="S1467" s="203"/>
      <c r="T1467" s="203"/>
      <c r="U1467" s="203"/>
    </row>
    <row r="1468" spans="16:21">
      <c r="P1468" s="203"/>
      <c r="Q1468" s="203"/>
      <c r="R1468" s="203"/>
      <c r="S1468" s="203"/>
      <c r="T1468" s="203"/>
      <c r="U1468" s="203"/>
    </row>
    <row r="1469" spans="16:21">
      <c r="P1469" s="203"/>
      <c r="Q1469" s="203"/>
      <c r="R1469" s="203"/>
      <c r="S1469" s="203"/>
      <c r="T1469" s="203"/>
      <c r="U1469" s="203"/>
    </row>
    <row r="1470" spans="16:21">
      <c r="P1470" s="203"/>
      <c r="Q1470" s="203"/>
      <c r="R1470" s="203"/>
      <c r="S1470" s="203"/>
      <c r="T1470" s="203"/>
      <c r="U1470" s="203"/>
    </row>
    <row r="1471" spans="16:21">
      <c r="P1471" s="203"/>
      <c r="Q1471" s="203"/>
      <c r="R1471" s="203"/>
      <c r="S1471" s="203"/>
      <c r="T1471" s="203"/>
      <c r="U1471" s="203"/>
    </row>
    <row r="1472" spans="16:21">
      <c r="P1472" s="203"/>
      <c r="Q1472" s="203"/>
      <c r="R1472" s="203"/>
      <c r="S1472" s="203"/>
      <c r="T1472" s="203"/>
      <c r="U1472" s="203"/>
    </row>
    <row r="1473" spans="16:21">
      <c r="P1473" s="203"/>
      <c r="Q1473" s="203"/>
      <c r="R1473" s="203"/>
      <c r="S1473" s="203"/>
      <c r="T1473" s="203"/>
      <c r="U1473" s="203"/>
    </row>
    <row r="1474" spans="16:21">
      <c r="P1474" s="203"/>
      <c r="Q1474" s="203"/>
      <c r="R1474" s="203"/>
      <c r="S1474" s="203"/>
      <c r="T1474" s="203"/>
      <c r="U1474" s="203"/>
    </row>
    <row r="1475" spans="16:21">
      <c r="P1475" s="203"/>
      <c r="Q1475" s="203"/>
      <c r="R1475" s="203"/>
      <c r="S1475" s="203"/>
      <c r="T1475" s="203"/>
      <c r="U1475" s="203"/>
    </row>
    <row r="1476" spans="16:21">
      <c r="P1476" s="203"/>
      <c r="Q1476" s="203"/>
      <c r="R1476" s="203"/>
      <c r="S1476" s="203"/>
      <c r="T1476" s="203"/>
      <c r="U1476" s="203"/>
    </row>
    <row r="1477" spans="16:21">
      <c r="P1477" s="203"/>
      <c r="Q1477" s="203"/>
      <c r="R1477" s="203"/>
      <c r="S1477" s="203"/>
      <c r="T1477" s="203"/>
      <c r="U1477" s="203"/>
    </row>
    <row r="1478" spans="16:21">
      <c r="P1478" s="203"/>
      <c r="Q1478" s="203"/>
      <c r="R1478" s="203"/>
      <c r="S1478" s="203"/>
      <c r="T1478" s="203"/>
      <c r="U1478" s="203"/>
    </row>
    <row r="1479" spans="16:21">
      <c r="P1479" s="203"/>
      <c r="Q1479" s="203"/>
      <c r="R1479" s="203"/>
      <c r="S1479" s="203"/>
      <c r="T1479" s="203"/>
      <c r="U1479" s="203"/>
    </row>
    <row r="1480" spans="16:21">
      <c r="P1480" s="203"/>
      <c r="Q1480" s="203"/>
      <c r="R1480" s="203"/>
      <c r="S1480" s="203"/>
      <c r="T1480" s="203"/>
      <c r="U1480" s="203"/>
    </row>
    <row r="1481" spans="16:21">
      <c r="P1481" s="203"/>
      <c r="Q1481" s="203"/>
      <c r="R1481" s="203"/>
      <c r="S1481" s="203"/>
      <c r="T1481" s="203"/>
      <c r="U1481" s="203"/>
    </row>
    <row r="1482" spans="16:21">
      <c r="P1482" s="203"/>
      <c r="Q1482" s="203"/>
      <c r="R1482" s="203"/>
      <c r="S1482" s="203"/>
      <c r="T1482" s="203"/>
      <c r="U1482" s="203"/>
    </row>
    <row r="1483" spans="16:21">
      <c r="P1483" s="203"/>
      <c r="Q1483" s="203"/>
      <c r="R1483" s="203"/>
      <c r="S1483" s="203"/>
      <c r="T1483" s="203"/>
      <c r="U1483" s="203"/>
    </row>
    <row r="1484" spans="16:21">
      <c r="P1484" s="203"/>
      <c r="Q1484" s="203"/>
      <c r="R1484" s="203"/>
      <c r="S1484" s="203"/>
      <c r="T1484" s="203"/>
      <c r="U1484" s="203"/>
    </row>
    <row r="1485" spans="16:21">
      <c r="P1485" s="203"/>
      <c r="Q1485" s="203"/>
      <c r="R1485" s="203"/>
      <c r="S1485" s="203"/>
      <c r="T1485" s="203"/>
      <c r="U1485" s="203"/>
    </row>
    <row r="1486" spans="16:21">
      <c r="P1486" s="203"/>
      <c r="Q1486" s="203"/>
      <c r="R1486" s="203"/>
      <c r="S1486" s="203"/>
      <c r="T1486" s="203"/>
      <c r="U1486" s="203"/>
    </row>
    <row r="1487" spans="16:21">
      <c r="P1487" s="203"/>
      <c r="Q1487" s="203"/>
      <c r="R1487" s="203"/>
      <c r="S1487" s="203"/>
      <c r="T1487" s="203"/>
      <c r="U1487" s="203"/>
    </row>
    <row r="1488" spans="16:21">
      <c r="P1488" s="203"/>
      <c r="Q1488" s="203"/>
      <c r="R1488" s="203"/>
      <c r="S1488" s="203"/>
      <c r="T1488" s="203"/>
      <c r="U1488" s="203"/>
    </row>
    <row r="1489" spans="16:21">
      <c r="P1489" s="203"/>
      <c r="Q1489" s="203"/>
      <c r="R1489" s="203"/>
      <c r="S1489" s="203"/>
      <c r="T1489" s="203"/>
      <c r="U1489" s="203"/>
    </row>
    <row r="1490" spans="16:21">
      <c r="P1490" s="203"/>
      <c r="Q1490" s="203"/>
      <c r="R1490" s="203"/>
      <c r="S1490" s="203"/>
      <c r="T1490" s="203"/>
      <c r="U1490" s="203"/>
    </row>
    <row r="1491" spans="16:21">
      <c r="P1491" s="203"/>
      <c r="Q1491" s="203"/>
      <c r="R1491" s="203"/>
      <c r="S1491" s="203"/>
      <c r="T1491" s="203"/>
      <c r="U1491" s="203"/>
    </row>
    <row r="1492" spans="16:21">
      <c r="P1492" s="203"/>
      <c r="Q1492" s="203"/>
      <c r="R1492" s="203"/>
      <c r="S1492" s="203"/>
      <c r="T1492" s="203"/>
      <c r="U1492" s="203"/>
    </row>
    <row r="1493" spans="16:21">
      <c r="P1493" s="203"/>
      <c r="Q1493" s="203"/>
      <c r="R1493" s="203"/>
      <c r="S1493" s="203"/>
      <c r="T1493" s="203"/>
      <c r="U1493" s="203"/>
    </row>
    <row r="1494" spans="16:21">
      <c r="P1494" s="203"/>
      <c r="Q1494" s="203"/>
      <c r="R1494" s="203"/>
      <c r="S1494" s="203"/>
      <c r="T1494" s="203"/>
      <c r="U1494" s="203"/>
    </row>
    <row r="1495" spans="16:21">
      <c r="P1495" s="203"/>
      <c r="Q1495" s="203"/>
      <c r="R1495" s="203"/>
      <c r="S1495" s="203"/>
      <c r="T1495" s="203"/>
      <c r="U1495" s="203"/>
    </row>
    <row r="1496" spans="16:21">
      <c r="P1496" s="203"/>
      <c r="Q1496" s="203"/>
      <c r="R1496" s="203"/>
      <c r="S1496" s="203"/>
      <c r="T1496" s="203"/>
      <c r="U1496" s="203"/>
    </row>
    <row r="1497" spans="16:21">
      <c r="P1497" s="203"/>
      <c r="Q1497" s="203"/>
      <c r="R1497" s="203"/>
      <c r="S1497" s="203"/>
      <c r="T1497" s="203"/>
      <c r="U1497" s="203"/>
    </row>
    <row r="1498" spans="16:21">
      <c r="P1498" s="203"/>
      <c r="Q1498" s="203"/>
      <c r="R1498" s="203"/>
      <c r="S1498" s="203"/>
      <c r="T1498" s="203"/>
      <c r="U1498" s="203"/>
    </row>
    <row r="1499" spans="16:21">
      <c r="P1499" s="203"/>
      <c r="Q1499" s="203"/>
      <c r="R1499" s="203"/>
      <c r="S1499" s="203"/>
      <c r="T1499" s="203"/>
      <c r="U1499" s="203"/>
    </row>
    <row r="1500" spans="16:21">
      <c r="P1500" s="203"/>
      <c r="Q1500" s="203"/>
      <c r="R1500" s="203"/>
      <c r="S1500" s="203"/>
      <c r="T1500" s="203"/>
      <c r="U1500" s="203"/>
    </row>
    <row r="1501" spans="16:21">
      <c r="P1501" s="203"/>
      <c r="Q1501" s="203"/>
      <c r="R1501" s="203"/>
      <c r="S1501" s="203"/>
      <c r="T1501" s="203"/>
      <c r="U1501" s="203"/>
    </row>
    <row r="1502" spans="16:21">
      <c r="P1502" s="203"/>
      <c r="Q1502" s="203"/>
      <c r="R1502" s="203"/>
      <c r="S1502" s="203"/>
      <c r="T1502" s="203"/>
      <c r="U1502" s="203"/>
    </row>
    <row r="1503" spans="16:21">
      <c r="P1503" s="203"/>
      <c r="Q1503" s="203"/>
      <c r="R1503" s="203"/>
      <c r="S1503" s="203"/>
      <c r="T1503" s="203"/>
      <c r="U1503" s="203"/>
    </row>
    <row r="1504" spans="16:21">
      <c r="P1504" s="203"/>
      <c r="Q1504" s="203"/>
      <c r="R1504" s="203"/>
      <c r="S1504" s="203"/>
      <c r="T1504" s="203"/>
      <c r="U1504" s="203"/>
    </row>
    <row r="1505" spans="16:21">
      <c r="P1505" s="203"/>
      <c r="Q1505" s="203"/>
      <c r="R1505" s="203"/>
      <c r="S1505" s="203"/>
      <c r="T1505" s="203"/>
      <c r="U1505" s="203"/>
    </row>
    <row r="1506" spans="16:21">
      <c r="P1506" s="203"/>
      <c r="Q1506" s="203"/>
      <c r="R1506" s="203"/>
      <c r="S1506" s="203"/>
      <c r="T1506" s="203"/>
      <c r="U1506" s="203"/>
    </row>
    <row r="1507" spans="16:21">
      <c r="P1507" s="203"/>
      <c r="Q1507" s="203"/>
      <c r="R1507" s="203"/>
      <c r="S1507" s="203"/>
      <c r="T1507" s="203"/>
      <c r="U1507" s="203"/>
    </row>
    <row r="1508" spans="16:21">
      <c r="P1508" s="203"/>
      <c r="Q1508" s="203"/>
      <c r="R1508" s="203"/>
      <c r="S1508" s="203"/>
      <c r="T1508" s="203"/>
      <c r="U1508" s="203"/>
    </row>
    <row r="1509" spans="16:21">
      <c r="P1509" s="203"/>
      <c r="Q1509" s="203"/>
      <c r="R1509" s="203"/>
      <c r="S1509" s="203"/>
      <c r="T1509" s="203"/>
      <c r="U1509" s="203"/>
    </row>
    <row r="1510" spans="16:21">
      <c r="P1510" s="203"/>
      <c r="Q1510" s="203"/>
      <c r="R1510" s="203"/>
      <c r="S1510" s="203"/>
      <c r="T1510" s="203"/>
      <c r="U1510" s="203"/>
    </row>
    <row r="1511" spans="16:21">
      <c r="P1511" s="203"/>
      <c r="Q1511" s="203"/>
      <c r="R1511" s="203"/>
      <c r="S1511" s="203"/>
      <c r="T1511" s="203"/>
      <c r="U1511" s="203"/>
    </row>
    <row r="1512" spans="16:21">
      <c r="P1512" s="203"/>
      <c r="Q1512" s="203"/>
      <c r="R1512" s="203"/>
      <c r="S1512" s="203"/>
      <c r="T1512" s="203"/>
      <c r="U1512" s="203"/>
    </row>
    <row r="1513" spans="16:21">
      <c r="P1513" s="203"/>
      <c r="Q1513" s="203"/>
      <c r="R1513" s="203"/>
      <c r="S1513" s="203"/>
      <c r="T1513" s="203"/>
      <c r="U1513" s="203"/>
    </row>
    <row r="1514" spans="16:21">
      <c r="P1514" s="203"/>
      <c r="Q1514" s="203"/>
      <c r="R1514" s="203"/>
      <c r="S1514" s="203"/>
      <c r="T1514" s="203"/>
      <c r="U1514" s="203"/>
    </row>
    <row r="1515" spans="16:21">
      <c r="P1515" s="203"/>
      <c r="Q1515" s="203"/>
      <c r="R1515" s="203"/>
      <c r="S1515" s="203"/>
      <c r="T1515" s="203"/>
      <c r="U1515" s="203"/>
    </row>
    <row r="1516" spans="16:21">
      <c r="P1516" s="203"/>
      <c r="Q1516" s="203"/>
      <c r="R1516" s="203"/>
      <c r="S1516" s="203"/>
      <c r="T1516" s="203"/>
      <c r="U1516" s="203"/>
    </row>
    <row r="1517" spans="16:21">
      <c r="P1517" s="203"/>
      <c r="Q1517" s="203"/>
      <c r="R1517" s="203"/>
      <c r="S1517" s="203"/>
      <c r="T1517" s="203"/>
      <c r="U1517" s="203"/>
    </row>
    <row r="1518" spans="16:21">
      <c r="P1518" s="203"/>
      <c r="Q1518" s="203"/>
      <c r="R1518" s="203"/>
      <c r="S1518" s="203"/>
      <c r="T1518" s="203"/>
      <c r="U1518" s="203"/>
    </row>
    <row r="1519" spans="16:21">
      <c r="P1519" s="203"/>
      <c r="Q1519" s="203"/>
      <c r="R1519" s="203"/>
      <c r="S1519" s="203"/>
      <c r="T1519" s="203"/>
      <c r="U1519" s="203"/>
    </row>
    <row r="1520" spans="16:21">
      <c r="P1520" s="203"/>
      <c r="Q1520" s="203"/>
      <c r="R1520" s="203"/>
      <c r="S1520" s="203"/>
      <c r="T1520" s="203"/>
      <c r="U1520" s="203"/>
    </row>
    <row r="1521" spans="16:21">
      <c r="P1521" s="203"/>
      <c r="Q1521" s="203"/>
      <c r="R1521" s="203"/>
      <c r="S1521" s="203"/>
      <c r="T1521" s="203"/>
      <c r="U1521" s="203"/>
    </row>
    <row r="1522" spans="16:21">
      <c r="P1522" s="203"/>
      <c r="Q1522" s="203"/>
      <c r="R1522" s="203"/>
      <c r="S1522" s="203"/>
      <c r="T1522" s="203"/>
      <c r="U1522" s="203"/>
    </row>
    <row r="1523" spans="16:21">
      <c r="P1523" s="203"/>
      <c r="Q1523" s="203"/>
      <c r="R1523" s="203"/>
      <c r="S1523" s="203"/>
      <c r="T1523" s="203"/>
      <c r="U1523" s="203"/>
    </row>
    <row r="1524" spans="16:21">
      <c r="P1524" s="203"/>
      <c r="Q1524" s="203"/>
      <c r="R1524" s="203"/>
      <c r="S1524" s="203"/>
      <c r="T1524" s="203"/>
      <c r="U1524" s="203"/>
    </row>
    <row r="1525" spans="16:21">
      <c r="P1525" s="203"/>
      <c r="Q1525" s="203"/>
      <c r="R1525" s="203"/>
      <c r="S1525" s="203"/>
      <c r="T1525" s="203"/>
      <c r="U1525" s="203"/>
    </row>
    <row r="1526" spans="16:21">
      <c r="P1526" s="203"/>
      <c r="Q1526" s="203"/>
      <c r="R1526" s="203"/>
      <c r="S1526" s="203"/>
      <c r="T1526" s="203"/>
      <c r="U1526" s="203"/>
    </row>
    <row r="1527" spans="16:21">
      <c r="P1527" s="203"/>
      <c r="Q1527" s="203"/>
      <c r="R1527" s="203"/>
      <c r="S1527" s="203"/>
      <c r="T1527" s="203"/>
      <c r="U1527" s="203"/>
    </row>
    <row r="1528" spans="16:21">
      <c r="P1528" s="203"/>
      <c r="Q1528" s="203"/>
      <c r="R1528" s="203"/>
      <c r="S1528" s="203"/>
      <c r="T1528" s="203"/>
      <c r="U1528" s="203"/>
    </row>
    <row r="1529" spans="16:21">
      <c r="P1529" s="203"/>
      <c r="Q1529" s="203"/>
      <c r="R1529" s="203"/>
      <c r="S1529" s="203"/>
      <c r="T1529" s="203"/>
      <c r="U1529" s="203"/>
    </row>
    <row r="1530" spans="16:21">
      <c r="P1530" s="203"/>
      <c r="Q1530" s="203"/>
      <c r="R1530" s="203"/>
      <c r="S1530" s="203"/>
      <c r="T1530" s="203"/>
      <c r="U1530" s="203"/>
    </row>
    <row r="1531" spans="16:21">
      <c r="P1531" s="203"/>
      <c r="Q1531" s="203"/>
      <c r="R1531" s="203"/>
      <c r="S1531" s="203"/>
      <c r="T1531" s="203"/>
      <c r="U1531" s="203"/>
    </row>
    <row r="1532" spans="16:21">
      <c r="P1532" s="203"/>
      <c r="Q1532" s="203"/>
      <c r="R1532" s="203"/>
      <c r="S1532" s="203"/>
      <c r="T1532" s="203"/>
      <c r="U1532" s="203"/>
    </row>
    <row r="1533" spans="16:21">
      <c r="P1533" s="203"/>
      <c r="Q1533" s="203"/>
      <c r="R1533" s="203"/>
      <c r="S1533" s="203"/>
      <c r="T1533" s="203"/>
      <c r="U1533" s="203"/>
    </row>
    <row r="1534" spans="16:21">
      <c r="P1534" s="203"/>
      <c r="Q1534" s="203"/>
      <c r="R1534" s="203"/>
      <c r="S1534" s="203"/>
      <c r="T1534" s="203"/>
      <c r="U1534" s="203"/>
    </row>
    <row r="1535" spans="16:21">
      <c r="P1535" s="203"/>
      <c r="Q1535" s="203"/>
      <c r="R1535" s="203"/>
      <c r="S1535" s="203"/>
      <c r="T1535" s="203"/>
      <c r="U1535" s="203"/>
    </row>
    <row r="1536" spans="16:21">
      <c r="P1536" s="203"/>
      <c r="Q1536" s="203"/>
      <c r="R1536" s="203"/>
      <c r="S1536" s="203"/>
      <c r="T1536" s="203"/>
      <c r="U1536" s="203"/>
    </row>
    <row r="1537" spans="16:21">
      <c r="P1537" s="203"/>
      <c r="Q1537" s="203"/>
      <c r="R1537" s="203"/>
      <c r="S1537" s="203"/>
      <c r="T1537" s="203"/>
      <c r="U1537" s="203"/>
    </row>
    <row r="1538" spans="16:21">
      <c r="P1538" s="203"/>
      <c r="Q1538" s="203"/>
      <c r="R1538" s="203"/>
      <c r="S1538" s="203"/>
      <c r="T1538" s="203"/>
      <c r="U1538" s="203"/>
    </row>
    <row r="1539" spans="16:21">
      <c r="P1539" s="203"/>
      <c r="Q1539" s="203"/>
      <c r="R1539" s="203"/>
      <c r="S1539" s="203"/>
      <c r="T1539" s="203"/>
      <c r="U1539" s="203"/>
    </row>
    <row r="1540" spans="16:21">
      <c r="P1540" s="203"/>
      <c r="Q1540" s="203"/>
      <c r="R1540" s="203"/>
      <c r="S1540" s="203"/>
      <c r="T1540" s="203"/>
      <c r="U1540" s="203"/>
    </row>
    <row r="1541" spans="16:21">
      <c r="P1541" s="203"/>
      <c r="Q1541" s="203"/>
      <c r="R1541" s="203"/>
      <c r="S1541" s="203"/>
      <c r="T1541" s="203"/>
      <c r="U1541" s="203"/>
    </row>
    <row r="1542" spans="16:21">
      <c r="P1542" s="203"/>
      <c r="Q1542" s="203"/>
      <c r="R1542" s="203"/>
      <c r="S1542" s="203"/>
      <c r="T1542" s="203"/>
      <c r="U1542" s="203"/>
    </row>
    <row r="1543" spans="16:21">
      <c r="P1543" s="203"/>
      <c r="Q1543" s="203"/>
      <c r="R1543" s="203"/>
      <c r="S1543" s="203"/>
      <c r="T1543" s="203"/>
      <c r="U1543" s="203"/>
    </row>
    <row r="1544" spans="16:21">
      <c r="P1544" s="203"/>
      <c r="Q1544" s="203"/>
      <c r="R1544" s="203"/>
      <c r="S1544" s="203"/>
      <c r="T1544" s="203"/>
      <c r="U1544" s="203"/>
    </row>
    <row r="1545" spans="16:21">
      <c r="P1545" s="203"/>
      <c r="Q1545" s="203"/>
      <c r="R1545" s="203"/>
      <c r="S1545" s="203"/>
      <c r="T1545" s="203"/>
      <c r="U1545" s="203"/>
    </row>
    <row r="1546" spans="16:21">
      <c r="P1546" s="203"/>
      <c r="Q1546" s="203"/>
      <c r="R1546" s="203"/>
      <c r="S1546" s="203"/>
      <c r="T1546" s="203"/>
      <c r="U1546" s="203"/>
    </row>
    <row r="1547" spans="16:21">
      <c r="P1547" s="203"/>
      <c r="Q1547" s="203"/>
      <c r="R1547" s="203"/>
      <c r="S1547" s="203"/>
      <c r="T1547" s="203"/>
      <c r="U1547" s="203"/>
    </row>
    <row r="1548" spans="16:21">
      <c r="P1548" s="203"/>
      <c r="Q1548" s="203"/>
      <c r="R1548" s="203"/>
      <c r="S1548" s="203"/>
      <c r="T1548" s="203"/>
      <c r="U1548" s="203"/>
    </row>
    <row r="1549" spans="16:21">
      <c r="P1549" s="203"/>
      <c r="Q1549" s="203"/>
      <c r="R1549" s="203"/>
      <c r="S1549" s="203"/>
      <c r="T1549" s="203"/>
      <c r="U1549" s="203"/>
    </row>
    <row r="1550" spans="16:21">
      <c r="P1550" s="203"/>
      <c r="Q1550" s="203"/>
      <c r="R1550" s="203"/>
      <c r="S1550" s="203"/>
      <c r="T1550" s="203"/>
      <c r="U1550" s="203"/>
    </row>
    <row r="1551" spans="16:21">
      <c r="P1551" s="203"/>
      <c r="Q1551" s="203"/>
      <c r="R1551" s="203"/>
      <c r="S1551" s="203"/>
      <c r="T1551" s="203"/>
      <c r="U1551" s="203"/>
    </row>
    <row r="1552" spans="16:21">
      <c r="P1552" s="203"/>
      <c r="Q1552" s="203"/>
      <c r="R1552" s="203"/>
      <c r="S1552" s="203"/>
      <c r="T1552" s="203"/>
      <c r="U1552" s="203"/>
    </row>
    <row r="1553" spans="16:21">
      <c r="P1553" s="203"/>
      <c r="Q1553" s="203"/>
      <c r="R1553" s="203"/>
      <c r="S1553" s="203"/>
      <c r="T1553" s="203"/>
      <c r="U1553" s="203"/>
    </row>
    <row r="1554" spans="16:21">
      <c r="P1554" s="203"/>
      <c r="Q1554" s="203"/>
      <c r="R1554" s="203"/>
      <c r="S1554" s="203"/>
      <c r="T1554" s="203"/>
      <c r="U1554" s="203"/>
    </row>
    <row r="1555" spans="16:21">
      <c r="P1555" s="203"/>
      <c r="Q1555" s="203"/>
      <c r="R1555" s="203"/>
      <c r="S1555" s="203"/>
      <c r="T1555" s="203"/>
      <c r="U1555" s="203"/>
    </row>
    <row r="1556" spans="16:21">
      <c r="P1556" s="203"/>
      <c r="Q1556" s="203"/>
      <c r="R1556" s="203"/>
      <c r="S1556" s="203"/>
      <c r="T1556" s="203"/>
      <c r="U1556" s="203"/>
    </row>
    <row r="1557" spans="16:21">
      <c r="P1557" s="203"/>
      <c r="Q1557" s="203"/>
      <c r="R1557" s="203"/>
      <c r="S1557" s="203"/>
      <c r="T1557" s="203"/>
      <c r="U1557" s="203"/>
    </row>
    <row r="1558" spans="16:21">
      <c r="P1558" s="203"/>
      <c r="Q1558" s="203"/>
      <c r="R1558" s="203"/>
      <c r="S1558" s="203"/>
      <c r="T1558" s="203"/>
      <c r="U1558" s="203"/>
    </row>
    <row r="1559" spans="16:21">
      <c r="P1559" s="203"/>
      <c r="Q1559" s="203"/>
      <c r="R1559" s="203"/>
      <c r="S1559" s="203"/>
      <c r="T1559" s="203"/>
      <c r="U1559" s="203"/>
    </row>
    <row r="1560" spans="16:21">
      <c r="P1560" s="203"/>
      <c r="Q1560" s="203"/>
      <c r="R1560" s="203"/>
      <c r="S1560" s="203"/>
      <c r="T1560" s="203"/>
      <c r="U1560" s="203"/>
    </row>
    <row r="1561" spans="16:21">
      <c r="P1561" s="203"/>
      <c r="Q1561" s="203"/>
      <c r="R1561" s="203"/>
      <c r="S1561" s="203"/>
      <c r="T1561" s="203"/>
      <c r="U1561" s="203"/>
    </row>
    <row r="1562" spans="16:21">
      <c r="P1562" s="203"/>
      <c r="Q1562" s="203"/>
      <c r="R1562" s="203"/>
      <c r="S1562" s="203"/>
      <c r="T1562" s="203"/>
      <c r="U1562" s="203"/>
    </row>
    <row r="1563" spans="16:21">
      <c r="P1563" s="203"/>
      <c r="Q1563" s="203"/>
      <c r="R1563" s="203"/>
      <c r="S1563" s="203"/>
      <c r="T1563" s="203"/>
      <c r="U1563" s="203"/>
    </row>
    <row r="1564" spans="16:21">
      <c r="P1564" s="203"/>
      <c r="Q1564" s="203"/>
      <c r="R1564" s="203"/>
      <c r="S1564" s="203"/>
      <c r="T1564" s="203"/>
      <c r="U1564" s="203"/>
    </row>
    <row r="1565" spans="16:21">
      <c r="P1565" s="203"/>
      <c r="Q1565" s="203"/>
      <c r="R1565" s="203"/>
      <c r="S1565" s="203"/>
      <c r="T1565" s="203"/>
      <c r="U1565" s="203"/>
    </row>
    <row r="1566" spans="16:21">
      <c r="P1566" s="203"/>
      <c r="Q1566" s="203"/>
      <c r="R1566" s="203"/>
      <c r="S1566" s="203"/>
      <c r="T1566" s="203"/>
      <c r="U1566" s="203"/>
    </row>
    <row r="1567" spans="16:21">
      <c r="P1567" s="203"/>
      <c r="Q1567" s="203"/>
      <c r="R1567" s="203"/>
      <c r="S1567" s="203"/>
      <c r="T1567" s="203"/>
      <c r="U1567" s="203"/>
    </row>
    <row r="1568" spans="16:21">
      <c r="P1568" s="203"/>
      <c r="Q1568" s="203"/>
      <c r="R1568" s="203"/>
      <c r="S1568" s="203"/>
      <c r="T1568" s="203"/>
      <c r="U1568" s="203"/>
    </row>
    <row r="1569" spans="16:21">
      <c r="P1569" s="203"/>
      <c r="Q1569" s="203"/>
      <c r="R1569" s="203"/>
      <c r="S1569" s="203"/>
      <c r="T1569" s="203"/>
      <c r="U1569" s="203"/>
    </row>
  </sheetData>
  <mergeCells count="236">
    <mergeCell ref="A1:A5"/>
    <mergeCell ref="E1:E5"/>
    <mergeCell ref="B1:C5"/>
    <mergeCell ref="J4:K4"/>
    <mergeCell ref="H4:I4"/>
    <mergeCell ref="F1:G5"/>
    <mergeCell ref="H3:J3"/>
    <mergeCell ref="D1:D5"/>
    <mergeCell ref="AK2:AP2"/>
    <mergeCell ref="AM4:AN4"/>
    <mergeCell ref="Y1:AP1"/>
    <mergeCell ref="L4:L5"/>
    <mergeCell ref="M3:O3"/>
    <mergeCell ref="P3:R3"/>
    <mergeCell ref="S3:U3"/>
    <mergeCell ref="V3:X3"/>
    <mergeCell ref="K3:L3"/>
    <mergeCell ref="M4:N4"/>
    <mergeCell ref="H1:L1"/>
    <mergeCell ref="H2:J2"/>
    <mergeCell ref="K2:L2"/>
    <mergeCell ref="M1:R1"/>
    <mergeCell ref="M2:P2"/>
    <mergeCell ref="Q2:R2"/>
    <mergeCell ref="S1:X1"/>
    <mergeCell ref="S2:V2"/>
    <mergeCell ref="W2:X2"/>
    <mergeCell ref="Y315:AD315"/>
    <mergeCell ref="AE315:AJ315"/>
    <mergeCell ref="AK315:AP315"/>
    <mergeCell ref="AN3:AP3"/>
    <mergeCell ref="Y2:AD2"/>
    <mergeCell ref="AE2:AJ2"/>
    <mergeCell ref="S4:T4"/>
    <mergeCell ref="O4:P4"/>
    <mergeCell ref="U4:V4"/>
    <mergeCell ref="Y4:Z4"/>
    <mergeCell ref="AA4:AB4"/>
    <mergeCell ref="AE4:AF4"/>
    <mergeCell ref="AG4:AH4"/>
    <mergeCell ref="AK4:AL4"/>
    <mergeCell ref="Q4:R4"/>
    <mergeCell ref="W4:X4"/>
    <mergeCell ref="AI4:AJ4"/>
    <mergeCell ref="AC4:AD4"/>
    <mergeCell ref="AO4:AP4"/>
    <mergeCell ref="Y3:AA3"/>
    <mergeCell ref="AB3:AD3"/>
    <mergeCell ref="AE3:AG3"/>
    <mergeCell ref="AH3:AJ3"/>
    <mergeCell ref="AK3:AM3"/>
    <mergeCell ref="J343:L343"/>
    <mergeCell ref="AB330:AC330"/>
    <mergeCell ref="V340:X340"/>
    <mergeCell ref="V341:X341"/>
    <mergeCell ref="V342:X342"/>
    <mergeCell ref="V343:X343"/>
    <mergeCell ref="V344:X344"/>
    <mergeCell ref="V331:X331"/>
    <mergeCell ref="V332:X332"/>
    <mergeCell ref="V333:X333"/>
    <mergeCell ref="V334:X334"/>
    <mergeCell ref="V335:X335"/>
    <mergeCell ref="A347:G347"/>
    <mergeCell ref="A314:G314"/>
    <mergeCell ref="AH330:AJ330"/>
    <mergeCell ref="E345:G345"/>
    <mergeCell ref="P331:R331"/>
    <mergeCell ref="P332:R332"/>
    <mergeCell ref="P333:R333"/>
    <mergeCell ref="P334:R334"/>
    <mergeCell ref="P335:R335"/>
    <mergeCell ref="P336:R336"/>
    <mergeCell ref="P337:R337"/>
    <mergeCell ref="P338:R338"/>
    <mergeCell ref="P339:R339"/>
    <mergeCell ref="P340:R340"/>
    <mergeCell ref="P341:R341"/>
    <mergeCell ref="P342:R342"/>
    <mergeCell ref="P343:R343"/>
    <mergeCell ref="P344:R344"/>
    <mergeCell ref="J344:L344"/>
    <mergeCell ref="V336:X336"/>
    <mergeCell ref="V337:X337"/>
    <mergeCell ref="V338:X338"/>
    <mergeCell ref="V339:X339"/>
    <mergeCell ref="P320:R320"/>
    <mergeCell ref="A346:G346"/>
    <mergeCell ref="A271:A289"/>
    <mergeCell ref="B271:C271"/>
    <mergeCell ref="B272:C273"/>
    <mergeCell ref="A331:A344"/>
    <mergeCell ref="B331:C331"/>
    <mergeCell ref="B332:C333"/>
    <mergeCell ref="J331:L331"/>
    <mergeCell ref="J332:L332"/>
    <mergeCell ref="J333:L333"/>
    <mergeCell ref="J334:L334"/>
    <mergeCell ref="B306:C306"/>
    <mergeCell ref="B308:C308"/>
    <mergeCell ref="B307:C307"/>
    <mergeCell ref="B309:C309"/>
    <mergeCell ref="B310:C310"/>
    <mergeCell ref="J335:L335"/>
    <mergeCell ref="J336:L336"/>
    <mergeCell ref="J337:L337"/>
    <mergeCell ref="J338:L338"/>
    <mergeCell ref="J339:L339"/>
    <mergeCell ref="J340:L340"/>
    <mergeCell ref="J341:L341"/>
    <mergeCell ref="J342:L342"/>
    <mergeCell ref="A185:A208"/>
    <mergeCell ref="A209:A236"/>
    <mergeCell ref="J305:L308"/>
    <mergeCell ref="E305:E308"/>
    <mergeCell ref="E309:E311"/>
    <mergeCell ref="P325:R325"/>
    <mergeCell ref="B199:C208"/>
    <mergeCell ref="B223:C236"/>
    <mergeCell ref="B316:C316"/>
    <mergeCell ref="B171:C171"/>
    <mergeCell ref="B311:C311"/>
    <mergeCell ref="B67:C69"/>
    <mergeCell ref="B141:C142"/>
    <mergeCell ref="B290:C290"/>
    <mergeCell ref="B291:C292"/>
    <mergeCell ref="B304:C304"/>
    <mergeCell ref="B305:C305"/>
    <mergeCell ref="B186:C187"/>
    <mergeCell ref="B210:C211"/>
    <mergeCell ref="B238:C239"/>
    <mergeCell ref="B254:C255"/>
    <mergeCell ref="B127:C128"/>
    <mergeCell ref="B155:C156"/>
    <mergeCell ref="B267:C270"/>
    <mergeCell ref="B36:C38"/>
    <mergeCell ref="A253:A270"/>
    <mergeCell ref="A237:A252"/>
    <mergeCell ref="B237:C237"/>
    <mergeCell ref="B253:C253"/>
    <mergeCell ref="B172:C173"/>
    <mergeCell ref="B21:C21"/>
    <mergeCell ref="B35:C35"/>
    <mergeCell ref="B50:C50"/>
    <mergeCell ref="B51:C54"/>
    <mergeCell ref="B66:C66"/>
    <mergeCell ref="B70:C70"/>
    <mergeCell ref="B84:C84"/>
    <mergeCell ref="B98:C98"/>
    <mergeCell ref="B112:C112"/>
    <mergeCell ref="B126:C126"/>
    <mergeCell ref="B71:C72"/>
    <mergeCell ref="B22:C23"/>
    <mergeCell ref="B85:C86"/>
    <mergeCell ref="B99:C100"/>
    <mergeCell ref="B113:C114"/>
    <mergeCell ref="A70:A83"/>
    <mergeCell ref="A140:A153"/>
    <mergeCell ref="A154:A167"/>
    <mergeCell ref="A6:E6"/>
    <mergeCell ref="A170:E170"/>
    <mergeCell ref="B168:C168"/>
    <mergeCell ref="A169:G169"/>
    <mergeCell ref="A312:G312"/>
    <mergeCell ref="A313:G313"/>
    <mergeCell ref="A171:A184"/>
    <mergeCell ref="A290:A303"/>
    <mergeCell ref="B251:C252"/>
    <mergeCell ref="A84:A97"/>
    <mergeCell ref="A98:A111"/>
    <mergeCell ref="A112:A125"/>
    <mergeCell ref="B140:C140"/>
    <mergeCell ref="B154:C154"/>
    <mergeCell ref="B185:C185"/>
    <mergeCell ref="B209:C209"/>
    <mergeCell ref="A126:A139"/>
    <mergeCell ref="B7:C7"/>
    <mergeCell ref="A66:A69"/>
    <mergeCell ref="A7:A20"/>
    <mergeCell ref="A21:A34"/>
    <mergeCell ref="A35:A49"/>
    <mergeCell ref="B8:C9"/>
    <mergeCell ref="A50:A65"/>
    <mergeCell ref="A316:A329"/>
    <mergeCell ref="B317:C318"/>
    <mergeCell ref="E330:G330"/>
    <mergeCell ref="J321:L321"/>
    <mergeCell ref="J316:L316"/>
    <mergeCell ref="J317:L317"/>
    <mergeCell ref="J318:L318"/>
    <mergeCell ref="J319:L319"/>
    <mergeCell ref="J320:L320"/>
    <mergeCell ref="J322:L322"/>
    <mergeCell ref="J323:L323"/>
    <mergeCell ref="J324:L324"/>
    <mergeCell ref="J325:L325"/>
    <mergeCell ref="J326:L326"/>
    <mergeCell ref="J327:L327"/>
    <mergeCell ref="J328:L328"/>
    <mergeCell ref="J329:L329"/>
    <mergeCell ref="J330:L330"/>
    <mergeCell ref="A330:C330"/>
    <mergeCell ref="V323:X323"/>
    <mergeCell ref="V324:X324"/>
    <mergeCell ref="V325:X325"/>
    <mergeCell ref="V326:X326"/>
    <mergeCell ref="V327:X327"/>
    <mergeCell ref="V328:X328"/>
    <mergeCell ref="V329:X329"/>
    <mergeCell ref="V330:X330"/>
    <mergeCell ref="P321:R321"/>
    <mergeCell ref="P322:R322"/>
    <mergeCell ref="V316:X316"/>
    <mergeCell ref="P316:R316"/>
    <mergeCell ref="J346:L346"/>
    <mergeCell ref="J347:L347"/>
    <mergeCell ref="P346:R346"/>
    <mergeCell ref="P347:R347"/>
    <mergeCell ref="V346:X346"/>
    <mergeCell ref="V347:X347"/>
    <mergeCell ref="P326:R326"/>
    <mergeCell ref="P327:R327"/>
    <mergeCell ref="P328:R328"/>
    <mergeCell ref="P329:R329"/>
    <mergeCell ref="P318:R318"/>
    <mergeCell ref="P319:R319"/>
    <mergeCell ref="P323:R323"/>
    <mergeCell ref="P324:R324"/>
    <mergeCell ref="P330:R330"/>
    <mergeCell ref="P317:R317"/>
    <mergeCell ref="V317:X317"/>
    <mergeCell ref="V318:X318"/>
    <mergeCell ref="V319:X319"/>
    <mergeCell ref="V320:X320"/>
    <mergeCell ref="V321:X321"/>
    <mergeCell ref="V322:X322"/>
  </mergeCells>
  <pageMargins left="0.62992125984251968" right="0.23622047244094491" top="0.55118110236220474" bottom="0.59055118110236227" header="0.31496062992125984" footer="0.31496062992125984"/>
  <pageSetup paperSize="9" scale="36" orientation="landscape" horizontalDpi="4294967295" verticalDpi="4294967295" r:id="rId1"/>
  <rowBreaks count="2" manualBreakCount="2">
    <brk id="97" max="41" man="1"/>
    <brk id="208" max="4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I795"/>
  <sheetViews>
    <sheetView workbookViewId="0">
      <selection activeCell="C50" sqref="C50"/>
    </sheetView>
  </sheetViews>
  <sheetFormatPr defaultColWidth="9.08984375" defaultRowHeight="14.5"/>
  <cols>
    <col min="1" max="1" width="6" style="113" customWidth="1"/>
    <col min="2" max="2" width="24.6328125" style="113" customWidth="1"/>
    <col min="3" max="3" width="61" style="113" customWidth="1"/>
    <col min="4" max="4" width="8.26953125" style="113" bestFit="1" customWidth="1"/>
    <col min="5" max="5" width="11" style="113" customWidth="1"/>
    <col min="6" max="6" width="9.36328125" style="113" customWidth="1"/>
    <col min="7" max="7" width="9" style="113" customWidth="1"/>
    <col min="8" max="8" width="9.08984375" style="113" customWidth="1"/>
    <col min="9" max="9" width="22" style="113" bestFit="1" customWidth="1"/>
    <col min="10" max="16384" width="9.08984375" style="113"/>
  </cols>
  <sheetData>
    <row r="1" spans="1:9" s="115" customFormat="1" ht="46.5" customHeight="1">
      <c r="A1" s="114" t="s">
        <v>270</v>
      </c>
      <c r="B1" s="114" t="s">
        <v>271</v>
      </c>
      <c r="C1" s="114" t="s">
        <v>268</v>
      </c>
      <c r="D1" s="114" t="s">
        <v>266</v>
      </c>
      <c r="E1" s="114" t="s">
        <v>272</v>
      </c>
      <c r="F1" s="114" t="s">
        <v>273</v>
      </c>
      <c r="G1" s="114" t="s">
        <v>269</v>
      </c>
      <c r="H1" s="114" t="s">
        <v>274</v>
      </c>
      <c r="I1" s="114" t="s">
        <v>275</v>
      </c>
    </row>
    <row r="2" spans="1:9">
      <c r="A2" s="113">
        <v>41</v>
      </c>
      <c r="B2" s="113" t="s">
        <v>287</v>
      </c>
      <c r="C2" s="113" t="s">
        <v>288</v>
      </c>
      <c r="D2" s="113" t="s">
        <v>263</v>
      </c>
      <c r="E2" s="113" t="s">
        <v>289</v>
      </c>
      <c r="F2" s="113">
        <v>1</v>
      </c>
      <c r="G2" s="113">
        <v>2</v>
      </c>
      <c r="H2" s="113" t="s">
        <v>280</v>
      </c>
      <c r="I2" s="113" t="s">
        <v>281</v>
      </c>
    </row>
    <row r="3" spans="1:9" hidden="1">
      <c r="A3" s="113">
        <v>42</v>
      </c>
      <c r="B3" s="113" t="s">
        <v>290</v>
      </c>
      <c r="C3" s="113" t="s">
        <v>291</v>
      </c>
      <c r="D3" s="113" t="s">
        <v>263</v>
      </c>
      <c r="E3" s="113" t="s">
        <v>292</v>
      </c>
      <c r="F3" s="113">
        <v>2</v>
      </c>
      <c r="G3" s="113">
        <v>4</v>
      </c>
      <c r="H3" s="113" t="s">
        <v>278</v>
      </c>
      <c r="I3" s="113" t="s">
        <v>265</v>
      </c>
    </row>
    <row r="4" spans="1:9">
      <c r="A4" s="113">
        <v>43</v>
      </c>
      <c r="B4" s="113" t="s">
        <v>293</v>
      </c>
      <c r="C4" s="113" t="s">
        <v>294</v>
      </c>
      <c r="D4" s="113" t="s">
        <v>263</v>
      </c>
      <c r="E4" s="113" t="s">
        <v>295</v>
      </c>
      <c r="F4" s="113">
        <v>1</v>
      </c>
      <c r="G4" s="113">
        <v>2</v>
      </c>
      <c r="H4" s="113" t="s">
        <v>280</v>
      </c>
      <c r="I4" s="113" t="s">
        <v>281</v>
      </c>
    </row>
    <row r="5" spans="1:9" hidden="1">
      <c r="A5" s="113">
        <v>44</v>
      </c>
      <c r="B5" s="113" t="s">
        <v>296</v>
      </c>
      <c r="C5" s="113" t="s">
        <v>297</v>
      </c>
      <c r="D5" s="113" t="s">
        <v>264</v>
      </c>
      <c r="E5" s="113" t="s">
        <v>298</v>
      </c>
      <c r="F5" s="113">
        <v>3</v>
      </c>
      <c r="G5" s="113">
        <v>1</v>
      </c>
      <c r="H5" s="113" t="s">
        <v>278</v>
      </c>
      <c r="I5" s="113" t="s">
        <v>265</v>
      </c>
    </row>
    <row r="6" spans="1:9" hidden="1">
      <c r="A6" s="113">
        <v>45</v>
      </c>
      <c r="B6" s="113" t="s">
        <v>299</v>
      </c>
      <c r="C6" s="113" t="s">
        <v>300</v>
      </c>
      <c r="D6" s="113" t="s">
        <v>263</v>
      </c>
      <c r="E6" s="113" t="s">
        <v>301</v>
      </c>
      <c r="F6" s="113" t="s">
        <v>277</v>
      </c>
      <c r="G6" s="113" t="s">
        <v>277</v>
      </c>
      <c r="H6" s="113" t="s">
        <v>278</v>
      </c>
      <c r="I6" s="113" t="s">
        <v>302</v>
      </c>
    </row>
    <row r="7" spans="1:9" hidden="1">
      <c r="A7" s="113">
        <v>46</v>
      </c>
      <c r="B7" s="113" t="s">
        <v>303</v>
      </c>
      <c r="C7" s="113" t="s">
        <v>304</v>
      </c>
      <c r="D7" s="113" t="s">
        <v>264</v>
      </c>
      <c r="E7" s="113" t="s">
        <v>305</v>
      </c>
      <c r="F7" s="113" t="s">
        <v>277</v>
      </c>
      <c r="G7" s="113" t="s">
        <v>277</v>
      </c>
      <c r="H7" s="113" t="s">
        <v>278</v>
      </c>
      <c r="I7" s="113" t="s">
        <v>279</v>
      </c>
    </row>
    <row r="8" spans="1:9" hidden="1">
      <c r="A8" s="113">
        <v>47</v>
      </c>
      <c r="B8" s="113" t="s">
        <v>306</v>
      </c>
      <c r="C8" s="113" t="s">
        <v>307</v>
      </c>
      <c r="D8" s="113" t="s">
        <v>264</v>
      </c>
      <c r="E8" s="113" t="s">
        <v>305</v>
      </c>
      <c r="F8" s="113" t="s">
        <v>277</v>
      </c>
      <c r="G8" s="113" t="s">
        <v>277</v>
      </c>
      <c r="H8" s="113" t="s">
        <v>278</v>
      </c>
      <c r="I8" s="113" t="s">
        <v>279</v>
      </c>
    </row>
    <row r="9" spans="1:9" hidden="1">
      <c r="A9" s="113">
        <v>48</v>
      </c>
      <c r="B9" s="113" t="s">
        <v>308</v>
      </c>
      <c r="C9" s="113" t="s">
        <v>309</v>
      </c>
      <c r="D9" s="113" t="s">
        <v>264</v>
      </c>
      <c r="E9" s="113" t="s">
        <v>310</v>
      </c>
      <c r="F9" s="113">
        <v>2</v>
      </c>
      <c r="G9" s="113">
        <v>3</v>
      </c>
      <c r="H9" s="113" t="s">
        <v>278</v>
      </c>
      <c r="I9" s="113" t="s">
        <v>265</v>
      </c>
    </row>
    <row r="10" spans="1:9" hidden="1">
      <c r="A10" s="113">
        <v>49</v>
      </c>
      <c r="B10" s="113" t="s">
        <v>311</v>
      </c>
      <c r="C10" s="113" t="s">
        <v>312</v>
      </c>
      <c r="D10" s="113" t="s">
        <v>264</v>
      </c>
      <c r="E10" s="113" t="s">
        <v>305</v>
      </c>
      <c r="F10" s="113" t="s">
        <v>277</v>
      </c>
      <c r="G10" s="113" t="s">
        <v>277</v>
      </c>
      <c r="H10" s="113" t="s">
        <v>278</v>
      </c>
      <c r="I10" s="113" t="s">
        <v>279</v>
      </c>
    </row>
    <row r="11" spans="1:9" hidden="1">
      <c r="A11" s="113">
        <v>50</v>
      </c>
      <c r="B11" s="113" t="s">
        <v>313</v>
      </c>
      <c r="C11" s="113" t="s">
        <v>314</v>
      </c>
      <c r="D11" s="113" t="s">
        <v>264</v>
      </c>
      <c r="E11" s="113" t="s">
        <v>315</v>
      </c>
      <c r="F11" s="113" t="s">
        <v>277</v>
      </c>
      <c r="G11" s="113" t="s">
        <v>277</v>
      </c>
      <c r="H11" s="113" t="s">
        <v>278</v>
      </c>
      <c r="I11" s="113" t="s">
        <v>279</v>
      </c>
    </row>
    <row r="12" spans="1:9" hidden="1">
      <c r="A12" s="113">
        <v>51</v>
      </c>
      <c r="B12" s="113" t="s">
        <v>316</v>
      </c>
      <c r="C12" s="113" t="s">
        <v>317</v>
      </c>
      <c r="D12" s="113" t="s">
        <v>264</v>
      </c>
      <c r="E12" s="113" t="s">
        <v>318</v>
      </c>
      <c r="F12" s="113" t="s">
        <v>277</v>
      </c>
      <c r="G12" s="113" t="s">
        <v>277</v>
      </c>
      <c r="H12" s="113" t="s">
        <v>278</v>
      </c>
      <c r="I12" s="113" t="s">
        <v>279</v>
      </c>
    </row>
    <row r="13" spans="1:9" hidden="1">
      <c r="A13" s="113">
        <v>52</v>
      </c>
      <c r="B13" s="113" t="s">
        <v>319</v>
      </c>
      <c r="C13" s="113" t="s">
        <v>320</v>
      </c>
      <c r="D13" s="113" t="s">
        <v>264</v>
      </c>
      <c r="E13" s="113" t="s">
        <v>321</v>
      </c>
      <c r="F13" s="113">
        <v>2</v>
      </c>
      <c r="G13" s="113">
        <v>1</v>
      </c>
      <c r="H13" s="113" t="s">
        <v>278</v>
      </c>
      <c r="I13" s="113" t="s">
        <v>265</v>
      </c>
    </row>
    <row r="14" spans="1:9" hidden="1">
      <c r="A14" s="113">
        <v>53</v>
      </c>
      <c r="B14" s="113" t="s">
        <v>322</v>
      </c>
      <c r="C14" s="113" t="s">
        <v>323</v>
      </c>
      <c r="D14" s="113" t="s">
        <v>264</v>
      </c>
      <c r="E14" s="113" t="s">
        <v>315</v>
      </c>
      <c r="F14" s="113" t="s">
        <v>277</v>
      </c>
      <c r="G14" s="113" t="s">
        <v>277</v>
      </c>
      <c r="H14" s="113" t="s">
        <v>278</v>
      </c>
      <c r="I14" s="113" t="s">
        <v>279</v>
      </c>
    </row>
    <row r="15" spans="1:9" hidden="1">
      <c r="A15" s="113">
        <v>54</v>
      </c>
      <c r="B15" s="113" t="s">
        <v>324</v>
      </c>
      <c r="C15" s="113" t="s">
        <v>325</v>
      </c>
      <c r="D15" s="113" t="s">
        <v>263</v>
      </c>
      <c r="E15" s="113" t="s">
        <v>326</v>
      </c>
      <c r="F15" s="113">
        <v>2</v>
      </c>
      <c r="G15" s="113">
        <v>2</v>
      </c>
      <c r="H15" s="113" t="s">
        <v>278</v>
      </c>
      <c r="I15" s="113" t="s">
        <v>265</v>
      </c>
    </row>
    <row r="16" spans="1:9" hidden="1">
      <c r="A16" s="113">
        <v>55</v>
      </c>
      <c r="B16" s="113" t="s">
        <v>327</v>
      </c>
      <c r="C16" s="113" t="s">
        <v>328</v>
      </c>
      <c r="D16" s="113" t="s">
        <v>264</v>
      </c>
      <c r="E16" s="113" t="s">
        <v>329</v>
      </c>
      <c r="F16" s="113">
        <v>2</v>
      </c>
      <c r="G16" s="113">
        <v>2</v>
      </c>
      <c r="H16" s="113" t="s">
        <v>278</v>
      </c>
      <c r="I16" s="113" t="s">
        <v>265</v>
      </c>
    </row>
    <row r="17" spans="1:9" hidden="1">
      <c r="A17" s="113">
        <v>56</v>
      </c>
      <c r="B17" s="113" t="s">
        <v>330</v>
      </c>
      <c r="C17" s="113" t="s">
        <v>331</v>
      </c>
      <c r="D17" s="113" t="s">
        <v>264</v>
      </c>
      <c r="E17" s="113" t="s">
        <v>329</v>
      </c>
      <c r="F17" s="113">
        <v>2</v>
      </c>
      <c r="G17" s="113">
        <v>3</v>
      </c>
      <c r="H17" s="113" t="s">
        <v>278</v>
      </c>
      <c r="I17" s="113" t="s">
        <v>265</v>
      </c>
    </row>
    <row r="18" spans="1:9" hidden="1">
      <c r="A18" s="113">
        <v>57</v>
      </c>
      <c r="B18" s="113" t="s">
        <v>332</v>
      </c>
      <c r="C18" s="113" t="s">
        <v>333</v>
      </c>
      <c r="D18" s="113" t="s">
        <v>264</v>
      </c>
      <c r="E18" s="113" t="s">
        <v>334</v>
      </c>
      <c r="F18" s="113" t="s">
        <v>277</v>
      </c>
      <c r="G18" s="113" t="s">
        <v>277</v>
      </c>
      <c r="H18" s="113" t="s">
        <v>278</v>
      </c>
      <c r="I18" s="113" t="s">
        <v>279</v>
      </c>
    </row>
    <row r="19" spans="1:9" hidden="1">
      <c r="A19" s="113">
        <v>58</v>
      </c>
      <c r="B19" s="113" t="s">
        <v>335</v>
      </c>
      <c r="C19" s="113" t="s">
        <v>336</v>
      </c>
      <c r="D19" s="113" t="s">
        <v>264</v>
      </c>
      <c r="E19" s="113" t="s">
        <v>318</v>
      </c>
      <c r="F19" s="113">
        <v>2</v>
      </c>
      <c r="G19" s="113">
        <v>3</v>
      </c>
      <c r="H19" s="113" t="s">
        <v>278</v>
      </c>
      <c r="I19" s="113" t="s">
        <v>265</v>
      </c>
    </row>
    <row r="20" spans="1:9" hidden="1">
      <c r="A20" s="113">
        <v>59</v>
      </c>
      <c r="B20" s="113" t="s">
        <v>337</v>
      </c>
      <c r="C20" s="113" t="s">
        <v>338</v>
      </c>
      <c r="D20" s="113" t="s">
        <v>264</v>
      </c>
      <c r="E20" s="113" t="s">
        <v>339</v>
      </c>
      <c r="F20" s="113" t="s">
        <v>277</v>
      </c>
      <c r="G20" s="113" t="s">
        <v>277</v>
      </c>
      <c r="H20" s="113" t="s">
        <v>278</v>
      </c>
      <c r="I20" s="113" t="s">
        <v>279</v>
      </c>
    </row>
    <row r="21" spans="1:9" hidden="1">
      <c r="A21" s="113">
        <v>60</v>
      </c>
      <c r="B21" s="113" t="s">
        <v>340</v>
      </c>
      <c r="C21" s="113" t="s">
        <v>341</v>
      </c>
      <c r="D21" s="113" t="s">
        <v>263</v>
      </c>
      <c r="E21" s="113" t="s">
        <v>342</v>
      </c>
      <c r="F21" s="113">
        <v>2</v>
      </c>
      <c r="G21" s="113">
        <v>2</v>
      </c>
      <c r="H21" s="113" t="s">
        <v>278</v>
      </c>
      <c r="I21" s="113" t="s">
        <v>265</v>
      </c>
    </row>
    <row r="22" spans="1:9" hidden="1">
      <c r="A22" s="113">
        <v>61</v>
      </c>
      <c r="B22" s="113" t="s">
        <v>343</v>
      </c>
      <c r="C22" s="113" t="s">
        <v>344</v>
      </c>
      <c r="D22" s="113" t="s">
        <v>263</v>
      </c>
      <c r="E22" s="113" t="s">
        <v>284</v>
      </c>
      <c r="F22" s="113" t="s">
        <v>277</v>
      </c>
      <c r="G22" s="113" t="s">
        <v>277</v>
      </c>
      <c r="H22" s="113" t="s">
        <v>278</v>
      </c>
      <c r="I22" s="113" t="s">
        <v>279</v>
      </c>
    </row>
    <row r="23" spans="1:9" hidden="1">
      <c r="A23" s="113">
        <v>62</v>
      </c>
      <c r="B23" s="113" t="s">
        <v>345</v>
      </c>
      <c r="C23" s="113" t="s">
        <v>346</v>
      </c>
      <c r="D23" s="113" t="s">
        <v>263</v>
      </c>
      <c r="E23" s="113" t="s">
        <v>276</v>
      </c>
      <c r="F23" s="113">
        <v>3</v>
      </c>
      <c r="G23" s="113">
        <v>0</v>
      </c>
      <c r="H23" s="113" t="s">
        <v>278</v>
      </c>
      <c r="I23" s="113" t="s">
        <v>265</v>
      </c>
    </row>
    <row r="24" spans="1:9" hidden="1">
      <c r="A24" s="113">
        <v>63</v>
      </c>
      <c r="B24" s="113" t="s">
        <v>347</v>
      </c>
      <c r="C24" s="113" t="s">
        <v>348</v>
      </c>
      <c r="D24" s="113" t="s">
        <v>264</v>
      </c>
      <c r="E24" s="113" t="s">
        <v>349</v>
      </c>
      <c r="F24" s="113">
        <v>2</v>
      </c>
      <c r="G24" s="113">
        <v>3</v>
      </c>
      <c r="H24" s="113" t="s">
        <v>278</v>
      </c>
      <c r="I24" s="113" t="s">
        <v>265</v>
      </c>
    </row>
    <row r="25" spans="1:9" hidden="1">
      <c r="A25" s="113">
        <v>64</v>
      </c>
      <c r="B25" s="113" t="s">
        <v>350</v>
      </c>
      <c r="C25" s="113" t="s">
        <v>351</v>
      </c>
      <c r="D25" s="113" t="s">
        <v>264</v>
      </c>
      <c r="E25" s="113" t="s">
        <v>352</v>
      </c>
      <c r="F25" s="113">
        <v>2</v>
      </c>
      <c r="G25" s="113">
        <v>3</v>
      </c>
      <c r="H25" s="113" t="s">
        <v>278</v>
      </c>
      <c r="I25" s="113" t="s">
        <v>265</v>
      </c>
    </row>
    <row r="26" spans="1:9" hidden="1">
      <c r="A26" s="113">
        <v>65</v>
      </c>
      <c r="B26" s="113" t="s">
        <v>353</v>
      </c>
      <c r="C26" s="113" t="s">
        <v>354</v>
      </c>
      <c r="D26" s="113" t="s">
        <v>263</v>
      </c>
      <c r="E26" s="113" t="s">
        <v>355</v>
      </c>
      <c r="F26" s="113" t="s">
        <v>277</v>
      </c>
      <c r="G26" s="113" t="s">
        <v>277</v>
      </c>
      <c r="H26" s="113" t="s">
        <v>278</v>
      </c>
      <c r="I26" s="113" t="s">
        <v>279</v>
      </c>
    </row>
    <row r="27" spans="1:9" hidden="1">
      <c r="A27" s="113">
        <v>66</v>
      </c>
      <c r="B27" s="113" t="s">
        <v>356</v>
      </c>
      <c r="C27" s="113" t="s">
        <v>357</v>
      </c>
      <c r="D27" s="113" t="s">
        <v>264</v>
      </c>
      <c r="E27" s="113" t="s">
        <v>358</v>
      </c>
      <c r="F27" s="113" t="s">
        <v>277</v>
      </c>
      <c r="G27" s="113" t="s">
        <v>277</v>
      </c>
      <c r="H27" s="113" t="s">
        <v>278</v>
      </c>
      <c r="I27" s="113" t="s">
        <v>279</v>
      </c>
    </row>
    <row r="28" spans="1:9" hidden="1">
      <c r="A28" s="113">
        <v>67</v>
      </c>
      <c r="B28" s="113" t="s">
        <v>359</v>
      </c>
      <c r="C28" s="113" t="s">
        <v>360</v>
      </c>
      <c r="D28" s="113" t="s">
        <v>263</v>
      </c>
      <c r="E28" s="113" t="s">
        <v>361</v>
      </c>
      <c r="F28" s="113">
        <v>2</v>
      </c>
      <c r="G28" s="113">
        <v>1</v>
      </c>
      <c r="H28" s="113" t="s">
        <v>278</v>
      </c>
      <c r="I28" s="113" t="s">
        <v>265</v>
      </c>
    </row>
    <row r="29" spans="1:9" hidden="1">
      <c r="A29" s="113">
        <v>68</v>
      </c>
      <c r="B29" s="113" t="s">
        <v>362</v>
      </c>
      <c r="C29" s="113" t="s">
        <v>363</v>
      </c>
      <c r="D29" s="113" t="s">
        <v>264</v>
      </c>
      <c r="E29" s="113" t="s">
        <v>284</v>
      </c>
      <c r="F29" s="113">
        <v>2</v>
      </c>
      <c r="G29" s="113">
        <v>3</v>
      </c>
      <c r="H29" s="113" t="s">
        <v>278</v>
      </c>
      <c r="I29" s="113" t="s">
        <v>265</v>
      </c>
    </row>
    <row r="30" spans="1:9" hidden="1">
      <c r="A30" s="113">
        <v>69</v>
      </c>
      <c r="B30" s="113" t="s">
        <v>364</v>
      </c>
      <c r="C30" s="113" t="s">
        <v>365</v>
      </c>
      <c r="D30" s="113" t="s">
        <v>264</v>
      </c>
      <c r="E30" s="113" t="s">
        <v>366</v>
      </c>
      <c r="F30" s="113" t="s">
        <v>277</v>
      </c>
      <c r="G30" s="113" t="s">
        <v>277</v>
      </c>
      <c r="H30" s="113" t="s">
        <v>278</v>
      </c>
      <c r="I30" s="113" t="s">
        <v>279</v>
      </c>
    </row>
    <row r="31" spans="1:9" hidden="1">
      <c r="A31" s="113">
        <v>70</v>
      </c>
      <c r="B31" s="113" t="s">
        <v>367</v>
      </c>
      <c r="C31" s="113" t="s">
        <v>368</v>
      </c>
      <c r="D31" s="113" t="s">
        <v>263</v>
      </c>
      <c r="E31" s="113" t="s">
        <v>283</v>
      </c>
      <c r="F31" s="113">
        <v>2</v>
      </c>
      <c r="G31" s="113">
        <v>0</v>
      </c>
      <c r="H31" s="113" t="s">
        <v>278</v>
      </c>
      <c r="I31" s="113" t="s">
        <v>265</v>
      </c>
    </row>
    <row r="32" spans="1:9" hidden="1">
      <c r="A32" s="113">
        <v>71</v>
      </c>
      <c r="B32" s="113" t="s">
        <v>369</v>
      </c>
      <c r="C32" s="113" t="s">
        <v>370</v>
      </c>
      <c r="D32" s="113" t="s">
        <v>264</v>
      </c>
      <c r="E32" s="113" t="s">
        <v>371</v>
      </c>
      <c r="F32" s="113" t="s">
        <v>277</v>
      </c>
      <c r="G32" s="113" t="s">
        <v>277</v>
      </c>
      <c r="H32" s="113" t="s">
        <v>278</v>
      </c>
      <c r="I32" s="113" t="s">
        <v>279</v>
      </c>
    </row>
    <row r="33" spans="1:9" hidden="1">
      <c r="A33" s="113">
        <v>72</v>
      </c>
      <c r="B33" s="113" t="s">
        <v>372</v>
      </c>
      <c r="C33" s="113" t="s">
        <v>373</v>
      </c>
      <c r="D33" s="113" t="s">
        <v>264</v>
      </c>
      <c r="E33" s="113" t="s">
        <v>366</v>
      </c>
      <c r="F33" s="113" t="s">
        <v>277</v>
      </c>
      <c r="G33" s="113" t="s">
        <v>277</v>
      </c>
      <c r="H33" s="113" t="s">
        <v>278</v>
      </c>
      <c r="I33" s="113" t="s">
        <v>279</v>
      </c>
    </row>
    <row r="34" spans="1:9" hidden="1">
      <c r="A34" s="113">
        <v>73</v>
      </c>
      <c r="B34" s="113" t="s">
        <v>374</v>
      </c>
      <c r="C34" s="113" t="s">
        <v>375</v>
      </c>
      <c r="D34" s="113" t="s">
        <v>263</v>
      </c>
      <c r="E34" s="113" t="s">
        <v>376</v>
      </c>
      <c r="F34" s="113">
        <v>3</v>
      </c>
      <c r="G34" s="113">
        <v>0</v>
      </c>
      <c r="H34" s="113" t="s">
        <v>278</v>
      </c>
      <c r="I34" s="113" t="s">
        <v>265</v>
      </c>
    </row>
    <row r="35" spans="1:9" hidden="1">
      <c r="A35" s="113">
        <v>74</v>
      </c>
      <c r="B35" s="113" t="s">
        <v>377</v>
      </c>
      <c r="C35" s="113" t="s">
        <v>378</v>
      </c>
      <c r="D35" s="113" t="s">
        <v>263</v>
      </c>
      <c r="E35" s="113" t="s">
        <v>285</v>
      </c>
      <c r="F35" s="113">
        <v>2</v>
      </c>
      <c r="G35" s="113">
        <v>1</v>
      </c>
      <c r="H35" s="113" t="s">
        <v>278</v>
      </c>
      <c r="I35" s="113" t="s">
        <v>265</v>
      </c>
    </row>
    <row r="36" spans="1:9" hidden="1">
      <c r="A36" s="113">
        <v>75</v>
      </c>
      <c r="B36" s="113" t="s">
        <v>379</v>
      </c>
      <c r="C36" s="113" t="s">
        <v>380</v>
      </c>
      <c r="D36" s="113" t="s">
        <v>264</v>
      </c>
      <c r="E36" s="113" t="s">
        <v>381</v>
      </c>
      <c r="F36" s="113" t="s">
        <v>277</v>
      </c>
      <c r="G36" s="113" t="s">
        <v>277</v>
      </c>
      <c r="H36" s="113" t="s">
        <v>278</v>
      </c>
      <c r="I36" s="113" t="s">
        <v>279</v>
      </c>
    </row>
    <row r="37" spans="1:9" hidden="1">
      <c r="A37" s="113">
        <v>76</v>
      </c>
      <c r="B37" s="113" t="s">
        <v>382</v>
      </c>
      <c r="C37" s="113" t="s">
        <v>383</v>
      </c>
      <c r="D37" s="113" t="s">
        <v>263</v>
      </c>
      <c r="E37" s="113" t="s">
        <v>285</v>
      </c>
      <c r="F37" s="113">
        <v>2</v>
      </c>
      <c r="G37" s="113">
        <v>1</v>
      </c>
      <c r="H37" s="113" t="s">
        <v>278</v>
      </c>
      <c r="I37" s="113" t="s">
        <v>265</v>
      </c>
    </row>
    <row r="38" spans="1:9" hidden="1">
      <c r="A38" s="113">
        <v>77</v>
      </c>
      <c r="B38" s="113" t="s">
        <v>384</v>
      </c>
      <c r="C38" s="113" t="s">
        <v>385</v>
      </c>
      <c r="D38" s="113" t="s">
        <v>263</v>
      </c>
      <c r="E38" s="113" t="s">
        <v>386</v>
      </c>
      <c r="F38" s="113" t="s">
        <v>277</v>
      </c>
      <c r="G38" s="113" t="s">
        <v>277</v>
      </c>
      <c r="H38" s="113" t="s">
        <v>278</v>
      </c>
      <c r="I38" s="113" t="s">
        <v>279</v>
      </c>
    </row>
    <row r="39" spans="1:9" hidden="1">
      <c r="A39" s="113">
        <v>78</v>
      </c>
      <c r="B39" s="113" t="s">
        <v>387</v>
      </c>
      <c r="C39" s="113" t="s">
        <v>388</v>
      </c>
      <c r="D39" s="113" t="s">
        <v>264</v>
      </c>
      <c r="E39" s="113" t="s">
        <v>389</v>
      </c>
      <c r="F39" s="113">
        <v>2</v>
      </c>
      <c r="G39" s="113">
        <v>0</v>
      </c>
      <c r="H39" s="113" t="s">
        <v>278</v>
      </c>
      <c r="I39" s="113" t="s">
        <v>265</v>
      </c>
    </row>
    <row r="40" spans="1:9" hidden="1">
      <c r="A40" s="113">
        <v>79</v>
      </c>
      <c r="B40" s="113" t="s">
        <v>390</v>
      </c>
      <c r="C40" s="113" t="s">
        <v>391</v>
      </c>
      <c r="D40" s="113" t="s">
        <v>264</v>
      </c>
      <c r="E40" s="113" t="s">
        <v>392</v>
      </c>
      <c r="F40" s="113" t="s">
        <v>277</v>
      </c>
      <c r="G40" s="113" t="s">
        <v>277</v>
      </c>
      <c r="H40" s="113" t="s">
        <v>278</v>
      </c>
      <c r="I40" s="113" t="s">
        <v>279</v>
      </c>
    </row>
    <row r="41" spans="1:9" hidden="1">
      <c r="A41" s="113">
        <v>80</v>
      </c>
      <c r="B41" s="113" t="s">
        <v>393</v>
      </c>
      <c r="C41" s="113" t="s">
        <v>394</v>
      </c>
      <c r="D41" s="113" t="s">
        <v>264</v>
      </c>
      <c r="E41" s="113" t="s">
        <v>286</v>
      </c>
      <c r="F41" s="113">
        <v>2</v>
      </c>
      <c r="G41" s="113">
        <v>0</v>
      </c>
      <c r="H41" s="113" t="s">
        <v>278</v>
      </c>
      <c r="I41" s="113" t="s">
        <v>265</v>
      </c>
    </row>
    <row r="42" spans="1:9" hidden="1">
      <c r="A42" s="113">
        <v>81</v>
      </c>
      <c r="B42" s="113" t="s">
        <v>395</v>
      </c>
      <c r="C42" s="113" t="s">
        <v>396</v>
      </c>
      <c r="D42" s="113" t="s">
        <v>263</v>
      </c>
      <c r="E42" s="113" t="s">
        <v>305</v>
      </c>
      <c r="F42" s="113" t="s">
        <v>277</v>
      </c>
      <c r="G42" s="113" t="s">
        <v>277</v>
      </c>
      <c r="H42" s="113" t="s">
        <v>278</v>
      </c>
      <c r="I42" s="113" t="s">
        <v>279</v>
      </c>
    </row>
    <row r="43" spans="1:9" hidden="1">
      <c r="A43" s="113">
        <v>82</v>
      </c>
      <c r="B43" s="113" t="s">
        <v>397</v>
      </c>
      <c r="C43" s="113" t="s">
        <v>398</v>
      </c>
      <c r="D43" s="113" t="s">
        <v>264</v>
      </c>
      <c r="E43" s="113" t="s">
        <v>371</v>
      </c>
      <c r="F43" s="113" t="s">
        <v>277</v>
      </c>
      <c r="G43" s="113" t="s">
        <v>277</v>
      </c>
      <c r="H43" s="113" t="s">
        <v>278</v>
      </c>
      <c r="I43" s="113" t="s">
        <v>279</v>
      </c>
    </row>
    <row r="44" spans="1:9">
      <c r="A44" s="113">
        <v>83</v>
      </c>
      <c r="B44" s="113" t="s">
        <v>399</v>
      </c>
      <c r="C44" s="113" t="s">
        <v>400</v>
      </c>
      <c r="D44" s="113" t="s">
        <v>263</v>
      </c>
      <c r="E44" s="113" t="s">
        <v>401</v>
      </c>
      <c r="F44" s="113">
        <v>4</v>
      </c>
      <c r="G44" s="113">
        <v>4</v>
      </c>
      <c r="H44" s="113" t="s">
        <v>280</v>
      </c>
      <c r="I44" s="113" t="s">
        <v>281</v>
      </c>
    </row>
    <row r="45" spans="1:9" hidden="1">
      <c r="A45" s="113">
        <v>84</v>
      </c>
      <c r="B45" s="113" t="s">
        <v>402</v>
      </c>
      <c r="C45" s="113" t="s">
        <v>403</v>
      </c>
      <c r="D45" s="113" t="s">
        <v>263</v>
      </c>
      <c r="E45" s="113" t="s">
        <v>286</v>
      </c>
      <c r="F45" s="113">
        <v>2</v>
      </c>
      <c r="G45" s="113">
        <v>1</v>
      </c>
      <c r="H45" s="113" t="s">
        <v>278</v>
      </c>
      <c r="I45" s="113" t="s">
        <v>265</v>
      </c>
    </row>
    <row r="46" spans="1:9" hidden="1">
      <c r="A46" s="113">
        <v>85</v>
      </c>
      <c r="B46" s="113" t="s">
        <v>404</v>
      </c>
      <c r="C46" s="113" t="s">
        <v>405</v>
      </c>
      <c r="D46" s="113" t="s">
        <v>264</v>
      </c>
      <c r="E46" s="113" t="s">
        <v>376</v>
      </c>
      <c r="F46" s="113">
        <v>3</v>
      </c>
      <c r="G46" s="113">
        <v>0</v>
      </c>
      <c r="H46" s="113" t="s">
        <v>278</v>
      </c>
      <c r="I46" s="113" t="s">
        <v>265</v>
      </c>
    </row>
    <row r="47" spans="1:9" hidden="1">
      <c r="A47" s="113">
        <v>86</v>
      </c>
      <c r="B47" s="113" t="s">
        <v>406</v>
      </c>
      <c r="C47" s="113" t="s">
        <v>407</v>
      </c>
      <c r="D47" s="113" t="s">
        <v>264</v>
      </c>
      <c r="E47" s="113" t="s">
        <v>310</v>
      </c>
      <c r="F47" s="113">
        <v>2</v>
      </c>
      <c r="G47" s="113">
        <v>1</v>
      </c>
      <c r="H47" s="113" t="s">
        <v>278</v>
      </c>
      <c r="I47" s="113" t="s">
        <v>265</v>
      </c>
    </row>
    <row r="48" spans="1:9" hidden="1">
      <c r="A48" s="113">
        <v>87</v>
      </c>
      <c r="B48" s="113" t="s">
        <v>408</v>
      </c>
      <c r="C48" s="113" t="s">
        <v>409</v>
      </c>
      <c r="D48" s="113" t="s">
        <v>264</v>
      </c>
      <c r="E48" s="113" t="s">
        <v>410</v>
      </c>
      <c r="F48" s="113" t="s">
        <v>277</v>
      </c>
      <c r="G48" s="113" t="s">
        <v>277</v>
      </c>
      <c r="H48" s="113" t="s">
        <v>278</v>
      </c>
      <c r="I48" s="113" t="s">
        <v>279</v>
      </c>
    </row>
    <row r="49" spans="1:9">
      <c r="A49" s="113">
        <v>88</v>
      </c>
      <c r="B49" s="113" t="s">
        <v>411</v>
      </c>
      <c r="C49" s="113" t="s">
        <v>412</v>
      </c>
      <c r="D49" s="113" t="s">
        <v>264</v>
      </c>
      <c r="E49" s="113" t="s">
        <v>413</v>
      </c>
      <c r="F49" s="113">
        <v>4</v>
      </c>
      <c r="G49" s="113">
        <v>2</v>
      </c>
      <c r="H49" s="113" t="s">
        <v>280</v>
      </c>
      <c r="I49" s="113" t="s">
        <v>281</v>
      </c>
    </row>
    <row r="50" spans="1:9">
      <c r="A50" s="113">
        <v>89</v>
      </c>
      <c r="B50" s="113" t="s">
        <v>414</v>
      </c>
      <c r="C50" s="113" t="s">
        <v>415</v>
      </c>
      <c r="D50" s="113" t="s">
        <v>263</v>
      </c>
      <c r="E50" s="113" t="s">
        <v>289</v>
      </c>
      <c r="F50" s="113">
        <v>1</v>
      </c>
      <c r="G50" s="113">
        <v>3</v>
      </c>
      <c r="H50" s="113" t="s">
        <v>280</v>
      </c>
      <c r="I50" s="113" t="s">
        <v>281</v>
      </c>
    </row>
    <row r="51" spans="1:9">
      <c r="A51" s="113">
        <v>90</v>
      </c>
      <c r="B51" s="113" t="s">
        <v>416</v>
      </c>
      <c r="C51" s="113" t="s">
        <v>417</v>
      </c>
      <c r="D51" s="113" t="s">
        <v>264</v>
      </c>
      <c r="E51" s="113" t="s">
        <v>418</v>
      </c>
      <c r="F51" s="113">
        <v>1</v>
      </c>
      <c r="G51" s="113">
        <v>1</v>
      </c>
      <c r="H51" s="113" t="s">
        <v>280</v>
      </c>
      <c r="I51" s="113" t="s">
        <v>281</v>
      </c>
    </row>
    <row r="52" spans="1:9" hidden="1">
      <c r="A52" s="113">
        <v>91</v>
      </c>
      <c r="B52" s="113" t="s">
        <v>419</v>
      </c>
      <c r="C52" s="113" t="s">
        <v>420</v>
      </c>
      <c r="D52" s="113" t="s">
        <v>264</v>
      </c>
      <c r="E52" s="113" t="s">
        <v>421</v>
      </c>
      <c r="F52" s="113" t="s">
        <v>277</v>
      </c>
      <c r="G52" s="113" t="s">
        <v>277</v>
      </c>
      <c r="H52" s="113" t="s">
        <v>278</v>
      </c>
      <c r="I52" s="113" t="s">
        <v>302</v>
      </c>
    </row>
    <row r="53" spans="1:9" hidden="1">
      <c r="A53" s="113">
        <v>92</v>
      </c>
      <c r="B53" s="113" t="s">
        <v>422</v>
      </c>
      <c r="C53" s="113" t="s">
        <v>423</v>
      </c>
      <c r="D53" s="113" t="s">
        <v>264</v>
      </c>
      <c r="E53" s="113" t="s">
        <v>424</v>
      </c>
      <c r="F53" s="113">
        <v>2</v>
      </c>
      <c r="G53" s="113">
        <v>3</v>
      </c>
      <c r="H53" s="113" t="s">
        <v>278</v>
      </c>
      <c r="I53" s="113" t="s">
        <v>265</v>
      </c>
    </row>
    <row r="54" spans="1:9" hidden="1">
      <c r="A54" s="113">
        <v>93</v>
      </c>
      <c r="B54" s="113" t="s">
        <v>425</v>
      </c>
      <c r="C54" s="113" t="s">
        <v>426</v>
      </c>
      <c r="D54" s="113" t="s">
        <v>264</v>
      </c>
      <c r="E54" s="113" t="s">
        <v>301</v>
      </c>
      <c r="F54" s="113" t="s">
        <v>277</v>
      </c>
      <c r="G54" s="113" t="s">
        <v>277</v>
      </c>
      <c r="H54" s="113" t="s">
        <v>278</v>
      </c>
      <c r="I54" s="113" t="s">
        <v>302</v>
      </c>
    </row>
    <row r="55" spans="1:9">
      <c r="A55" s="113">
        <v>94</v>
      </c>
      <c r="B55" s="113" t="s">
        <v>427</v>
      </c>
      <c r="C55" s="113" t="s">
        <v>428</v>
      </c>
      <c r="D55" s="113" t="s">
        <v>263</v>
      </c>
      <c r="E55" s="113" t="s">
        <v>349</v>
      </c>
      <c r="F55" s="113">
        <v>1</v>
      </c>
      <c r="G55" s="113">
        <v>1</v>
      </c>
      <c r="H55" s="113" t="s">
        <v>280</v>
      </c>
      <c r="I55" s="113" t="s">
        <v>281</v>
      </c>
    </row>
    <row r="56" spans="1:9" hidden="1">
      <c r="A56" s="113">
        <v>95</v>
      </c>
      <c r="B56" s="113" t="s">
        <v>429</v>
      </c>
      <c r="C56" s="113" t="s">
        <v>430</v>
      </c>
      <c r="D56" s="113" t="s">
        <v>264</v>
      </c>
      <c r="E56" s="113" t="s">
        <v>366</v>
      </c>
      <c r="F56" s="113">
        <v>3</v>
      </c>
      <c r="G56" s="113">
        <v>0</v>
      </c>
      <c r="H56" s="113" t="s">
        <v>278</v>
      </c>
      <c r="I56" s="113" t="s">
        <v>265</v>
      </c>
    </row>
    <row r="57" spans="1:9" hidden="1">
      <c r="A57" s="113">
        <v>96</v>
      </c>
      <c r="B57" s="113" t="s">
        <v>431</v>
      </c>
      <c r="C57" s="113" t="s">
        <v>432</v>
      </c>
      <c r="D57" s="113" t="s">
        <v>263</v>
      </c>
      <c r="E57" s="113" t="s">
        <v>433</v>
      </c>
      <c r="F57" s="113">
        <v>2</v>
      </c>
      <c r="G57" s="113">
        <v>0</v>
      </c>
      <c r="H57" s="113" t="s">
        <v>278</v>
      </c>
      <c r="I57" s="113" t="s">
        <v>265</v>
      </c>
    </row>
    <row r="58" spans="1:9" hidden="1">
      <c r="A58" s="113">
        <v>97</v>
      </c>
      <c r="B58" s="113" t="s">
        <v>434</v>
      </c>
      <c r="C58" s="113" t="s">
        <v>435</v>
      </c>
      <c r="D58" s="113" t="s">
        <v>263</v>
      </c>
      <c r="E58" s="113" t="s">
        <v>436</v>
      </c>
      <c r="F58" s="113" t="s">
        <v>277</v>
      </c>
      <c r="G58" s="113" t="s">
        <v>277</v>
      </c>
      <c r="H58" s="113" t="s">
        <v>278</v>
      </c>
      <c r="I58" s="113" t="s">
        <v>279</v>
      </c>
    </row>
    <row r="59" spans="1:9" hidden="1">
      <c r="A59" s="113">
        <v>98</v>
      </c>
      <c r="B59" s="113" t="s">
        <v>437</v>
      </c>
      <c r="C59" s="113" t="s">
        <v>438</v>
      </c>
      <c r="D59" s="113" t="s">
        <v>264</v>
      </c>
      <c r="E59" s="113" t="s">
        <v>439</v>
      </c>
      <c r="F59" s="113" t="s">
        <v>277</v>
      </c>
      <c r="G59" s="113" t="s">
        <v>277</v>
      </c>
      <c r="H59" s="113" t="s">
        <v>278</v>
      </c>
      <c r="I59" s="113" t="s">
        <v>302</v>
      </c>
    </row>
    <row r="60" spans="1:9" hidden="1">
      <c r="A60" s="113">
        <v>99</v>
      </c>
      <c r="B60" s="113" t="s">
        <v>440</v>
      </c>
      <c r="C60" s="113" t="s">
        <v>441</v>
      </c>
      <c r="D60" s="113" t="s">
        <v>264</v>
      </c>
      <c r="E60" s="113" t="s">
        <v>442</v>
      </c>
      <c r="F60" s="113">
        <v>2</v>
      </c>
      <c r="G60" s="113">
        <v>1</v>
      </c>
      <c r="H60" s="113" t="s">
        <v>278</v>
      </c>
      <c r="I60" s="113" t="s">
        <v>265</v>
      </c>
    </row>
    <row r="61" spans="1:9" hidden="1">
      <c r="A61" s="113">
        <v>100</v>
      </c>
      <c r="B61" s="113" t="s">
        <v>443</v>
      </c>
      <c r="C61" s="113" t="s">
        <v>444</v>
      </c>
      <c r="D61" s="113" t="s">
        <v>263</v>
      </c>
      <c r="E61" s="113" t="s">
        <v>315</v>
      </c>
      <c r="F61" s="113" t="s">
        <v>277</v>
      </c>
      <c r="G61" s="113" t="s">
        <v>277</v>
      </c>
      <c r="H61" s="113" t="s">
        <v>278</v>
      </c>
      <c r="I61" s="113" t="s">
        <v>279</v>
      </c>
    </row>
    <row r="62" spans="1:9" hidden="1">
      <c r="A62" s="113">
        <v>101</v>
      </c>
      <c r="B62" s="113" t="s">
        <v>445</v>
      </c>
      <c r="C62" s="113" t="s">
        <v>446</v>
      </c>
      <c r="D62" s="113" t="s">
        <v>264</v>
      </c>
      <c r="E62" s="113" t="s">
        <v>447</v>
      </c>
      <c r="F62" s="113" t="s">
        <v>277</v>
      </c>
      <c r="G62" s="113" t="s">
        <v>277</v>
      </c>
      <c r="H62" s="113" t="s">
        <v>278</v>
      </c>
      <c r="I62" s="113" t="s">
        <v>279</v>
      </c>
    </row>
    <row r="63" spans="1:9" hidden="1">
      <c r="A63" s="113">
        <v>102</v>
      </c>
      <c r="B63" s="113" t="s">
        <v>448</v>
      </c>
      <c r="C63" s="113" t="s">
        <v>449</v>
      </c>
      <c r="D63" s="113" t="s">
        <v>264</v>
      </c>
      <c r="E63" s="113" t="s">
        <v>392</v>
      </c>
      <c r="F63" s="113" t="s">
        <v>277</v>
      </c>
      <c r="G63" s="113" t="s">
        <v>277</v>
      </c>
      <c r="H63" s="113" t="s">
        <v>278</v>
      </c>
      <c r="I63" s="113" t="s">
        <v>279</v>
      </c>
    </row>
    <row r="64" spans="1:9" hidden="1">
      <c r="A64" s="113">
        <v>103</v>
      </c>
      <c r="B64" s="113" t="s">
        <v>450</v>
      </c>
      <c r="C64" s="113" t="s">
        <v>451</v>
      </c>
      <c r="D64" s="113" t="s">
        <v>263</v>
      </c>
      <c r="E64" s="113" t="s">
        <v>289</v>
      </c>
      <c r="F64" s="113">
        <v>2</v>
      </c>
      <c r="G64" s="113">
        <v>2</v>
      </c>
      <c r="H64" s="113" t="s">
        <v>278</v>
      </c>
      <c r="I64" s="113" t="s">
        <v>265</v>
      </c>
    </row>
    <row r="65" spans="1:9" hidden="1">
      <c r="A65" s="113">
        <v>104</v>
      </c>
      <c r="B65" s="113" t="s">
        <v>452</v>
      </c>
      <c r="C65" s="113" t="s">
        <v>453</v>
      </c>
      <c r="D65" s="113" t="s">
        <v>263</v>
      </c>
      <c r="E65" s="113" t="s">
        <v>454</v>
      </c>
      <c r="F65" s="113" t="s">
        <v>277</v>
      </c>
      <c r="G65" s="113" t="s">
        <v>277</v>
      </c>
      <c r="H65" s="113" t="s">
        <v>278</v>
      </c>
      <c r="I65" s="113" t="s">
        <v>279</v>
      </c>
    </row>
    <row r="66" spans="1:9" hidden="1">
      <c r="A66" s="113">
        <v>105</v>
      </c>
      <c r="B66" s="113" t="s">
        <v>455</v>
      </c>
      <c r="C66" s="113" t="s">
        <v>456</v>
      </c>
      <c r="D66" s="113" t="s">
        <v>264</v>
      </c>
      <c r="E66" s="113" t="s">
        <v>457</v>
      </c>
      <c r="F66" s="113" t="s">
        <v>277</v>
      </c>
      <c r="G66" s="113" t="s">
        <v>277</v>
      </c>
      <c r="H66" s="113" t="s">
        <v>278</v>
      </c>
      <c r="I66" s="113" t="s">
        <v>279</v>
      </c>
    </row>
    <row r="67" spans="1:9" hidden="1">
      <c r="A67" s="113">
        <v>106</v>
      </c>
      <c r="B67" s="113" t="s">
        <v>458</v>
      </c>
      <c r="C67" s="113" t="s">
        <v>459</v>
      </c>
      <c r="D67" s="113" t="s">
        <v>264</v>
      </c>
      <c r="E67" s="113" t="s">
        <v>389</v>
      </c>
      <c r="F67" s="113" t="s">
        <v>277</v>
      </c>
      <c r="G67" s="113" t="s">
        <v>277</v>
      </c>
      <c r="H67" s="113" t="s">
        <v>278</v>
      </c>
      <c r="I67" s="113" t="s">
        <v>279</v>
      </c>
    </row>
    <row r="68" spans="1:9" hidden="1">
      <c r="A68" s="113">
        <v>107</v>
      </c>
      <c r="B68" s="113" t="s">
        <v>460</v>
      </c>
      <c r="C68" s="113" t="s">
        <v>461</v>
      </c>
      <c r="D68" s="113" t="s">
        <v>263</v>
      </c>
      <c r="E68" s="113" t="s">
        <v>410</v>
      </c>
      <c r="F68" s="113" t="s">
        <v>277</v>
      </c>
      <c r="G68" s="113" t="s">
        <v>277</v>
      </c>
      <c r="H68" s="113" t="s">
        <v>278</v>
      </c>
      <c r="I68" s="113" t="s">
        <v>279</v>
      </c>
    </row>
    <row r="69" spans="1:9" hidden="1">
      <c r="A69" s="113">
        <v>108</v>
      </c>
      <c r="B69" s="113" t="s">
        <v>462</v>
      </c>
      <c r="C69" s="113" t="s">
        <v>463</v>
      </c>
      <c r="D69" s="113" t="s">
        <v>264</v>
      </c>
      <c r="E69" s="113" t="s">
        <v>464</v>
      </c>
      <c r="F69" s="113">
        <v>2</v>
      </c>
      <c r="G69" s="113">
        <v>1</v>
      </c>
      <c r="H69" s="113" t="s">
        <v>278</v>
      </c>
      <c r="I69" s="113" t="s">
        <v>265</v>
      </c>
    </row>
    <row r="70" spans="1:9" hidden="1">
      <c r="A70" s="113">
        <v>109</v>
      </c>
      <c r="B70" s="113" t="s">
        <v>465</v>
      </c>
      <c r="C70" s="113" t="s">
        <v>466</v>
      </c>
      <c r="D70" s="113" t="s">
        <v>264</v>
      </c>
      <c r="E70" s="113" t="s">
        <v>467</v>
      </c>
      <c r="F70" s="113">
        <v>3</v>
      </c>
      <c r="G70" s="113">
        <v>0</v>
      </c>
      <c r="H70" s="113" t="s">
        <v>278</v>
      </c>
      <c r="I70" s="113" t="s">
        <v>265</v>
      </c>
    </row>
    <row r="71" spans="1:9" hidden="1">
      <c r="A71" s="113">
        <v>110</v>
      </c>
      <c r="B71" s="113" t="s">
        <v>468</v>
      </c>
      <c r="C71" s="113" t="s">
        <v>469</v>
      </c>
      <c r="D71" s="113" t="s">
        <v>264</v>
      </c>
      <c r="E71" s="113" t="s">
        <v>447</v>
      </c>
      <c r="F71" s="113" t="s">
        <v>277</v>
      </c>
      <c r="G71" s="113" t="s">
        <v>277</v>
      </c>
      <c r="H71" s="113" t="s">
        <v>278</v>
      </c>
      <c r="I71" s="113" t="s">
        <v>279</v>
      </c>
    </row>
    <row r="72" spans="1:9" hidden="1">
      <c r="A72" s="113">
        <v>111</v>
      </c>
      <c r="B72" s="113" t="s">
        <v>470</v>
      </c>
      <c r="C72" s="113" t="s">
        <v>471</v>
      </c>
      <c r="D72" s="113" t="s">
        <v>263</v>
      </c>
      <c r="E72" s="113" t="s">
        <v>286</v>
      </c>
      <c r="F72" s="113">
        <v>2</v>
      </c>
      <c r="G72" s="113">
        <v>3</v>
      </c>
      <c r="H72" s="113" t="s">
        <v>278</v>
      </c>
      <c r="I72" s="113" t="s">
        <v>265</v>
      </c>
    </row>
    <row r="73" spans="1:9" hidden="1">
      <c r="A73" s="113">
        <v>112</v>
      </c>
      <c r="B73" s="113" t="s">
        <v>472</v>
      </c>
      <c r="C73" s="113" t="s">
        <v>473</v>
      </c>
      <c r="D73" s="113" t="s">
        <v>264</v>
      </c>
      <c r="E73" s="113" t="s">
        <v>474</v>
      </c>
      <c r="F73" s="113" t="s">
        <v>277</v>
      </c>
      <c r="G73" s="113" t="s">
        <v>277</v>
      </c>
      <c r="H73" s="113" t="s">
        <v>278</v>
      </c>
      <c r="I73" s="113" t="s">
        <v>302</v>
      </c>
    </row>
    <row r="74" spans="1:9" hidden="1">
      <c r="A74" s="113">
        <v>113</v>
      </c>
      <c r="B74" s="113" t="s">
        <v>475</v>
      </c>
      <c r="C74" s="113" t="s">
        <v>476</v>
      </c>
      <c r="D74" s="113" t="s">
        <v>264</v>
      </c>
      <c r="E74" s="113" t="s">
        <v>433</v>
      </c>
      <c r="F74" s="113" t="s">
        <v>277</v>
      </c>
      <c r="G74" s="113" t="s">
        <v>277</v>
      </c>
      <c r="H74" s="113" t="s">
        <v>278</v>
      </c>
      <c r="I74" s="113" t="s">
        <v>279</v>
      </c>
    </row>
    <row r="75" spans="1:9" hidden="1">
      <c r="A75" s="113">
        <v>114</v>
      </c>
      <c r="B75" s="113" t="s">
        <v>477</v>
      </c>
      <c r="C75" s="113" t="s">
        <v>478</v>
      </c>
      <c r="D75" s="113" t="s">
        <v>264</v>
      </c>
      <c r="E75" s="113" t="s">
        <v>479</v>
      </c>
      <c r="F75" s="113">
        <v>2</v>
      </c>
      <c r="G75" s="113">
        <v>1</v>
      </c>
      <c r="H75" s="113" t="s">
        <v>278</v>
      </c>
      <c r="I75" s="113" t="s">
        <v>265</v>
      </c>
    </row>
    <row r="76" spans="1:9" hidden="1">
      <c r="A76" s="113">
        <v>115</v>
      </c>
      <c r="B76" s="113" t="s">
        <v>480</v>
      </c>
      <c r="C76" s="113" t="s">
        <v>481</v>
      </c>
      <c r="D76" s="113" t="s">
        <v>263</v>
      </c>
      <c r="E76" s="113" t="s">
        <v>482</v>
      </c>
      <c r="F76" s="113">
        <v>2</v>
      </c>
      <c r="G76" s="113">
        <v>2</v>
      </c>
      <c r="H76" s="113" t="s">
        <v>278</v>
      </c>
      <c r="I76" s="113" t="s">
        <v>265</v>
      </c>
    </row>
    <row r="77" spans="1:9" hidden="1">
      <c r="A77" s="113">
        <v>116</v>
      </c>
      <c r="B77" s="113" t="s">
        <v>483</v>
      </c>
      <c r="C77" s="113" t="s">
        <v>484</v>
      </c>
      <c r="D77" s="113" t="s">
        <v>264</v>
      </c>
      <c r="E77" s="113" t="s">
        <v>424</v>
      </c>
      <c r="F77" s="113" t="s">
        <v>277</v>
      </c>
      <c r="G77" s="113" t="s">
        <v>277</v>
      </c>
      <c r="H77" s="113" t="s">
        <v>278</v>
      </c>
      <c r="I77" s="113" t="s">
        <v>279</v>
      </c>
    </row>
    <row r="78" spans="1:9" hidden="1">
      <c r="A78" s="113">
        <v>117</v>
      </c>
      <c r="B78" s="113" t="s">
        <v>485</v>
      </c>
      <c r="C78" s="113" t="s">
        <v>486</v>
      </c>
      <c r="D78" s="113" t="s">
        <v>264</v>
      </c>
      <c r="E78" s="113" t="s">
        <v>433</v>
      </c>
      <c r="F78" s="113" t="s">
        <v>277</v>
      </c>
      <c r="G78" s="113" t="s">
        <v>277</v>
      </c>
      <c r="H78" s="113" t="s">
        <v>278</v>
      </c>
      <c r="I78" s="113" t="s">
        <v>279</v>
      </c>
    </row>
    <row r="79" spans="1:9" hidden="1">
      <c r="A79" s="113">
        <v>118</v>
      </c>
      <c r="B79" s="113" t="s">
        <v>487</v>
      </c>
      <c r="C79" s="113" t="s">
        <v>488</v>
      </c>
      <c r="D79" s="113" t="s">
        <v>263</v>
      </c>
      <c r="E79" s="113" t="s">
        <v>361</v>
      </c>
      <c r="F79" s="113">
        <v>2</v>
      </c>
      <c r="G79" s="113">
        <v>1</v>
      </c>
      <c r="H79" s="113" t="s">
        <v>278</v>
      </c>
      <c r="I79" s="113" t="s">
        <v>265</v>
      </c>
    </row>
    <row r="80" spans="1:9" hidden="1">
      <c r="A80" s="113">
        <v>119</v>
      </c>
      <c r="B80" s="113" t="s">
        <v>489</v>
      </c>
      <c r="C80" s="113" t="s">
        <v>490</v>
      </c>
      <c r="D80" s="113" t="s">
        <v>263</v>
      </c>
      <c r="E80" s="113" t="s">
        <v>482</v>
      </c>
      <c r="F80" s="113">
        <v>2</v>
      </c>
      <c r="G80" s="113">
        <v>0</v>
      </c>
      <c r="H80" s="113" t="s">
        <v>278</v>
      </c>
      <c r="I80" s="113" t="s">
        <v>265</v>
      </c>
    </row>
    <row r="81" spans="1:9" hidden="1">
      <c r="A81" s="113">
        <v>120</v>
      </c>
      <c r="B81" s="113" t="s">
        <v>491</v>
      </c>
      <c r="C81" s="113" t="s">
        <v>492</v>
      </c>
      <c r="D81" s="113" t="s">
        <v>264</v>
      </c>
      <c r="E81" s="113" t="s">
        <v>355</v>
      </c>
      <c r="F81" s="113">
        <v>2</v>
      </c>
      <c r="G81" s="113">
        <v>3</v>
      </c>
      <c r="H81" s="113" t="s">
        <v>278</v>
      </c>
      <c r="I81" s="113" t="s">
        <v>265</v>
      </c>
    </row>
    <row r="82" spans="1:9" hidden="1">
      <c r="A82" s="113">
        <v>121</v>
      </c>
      <c r="B82" s="113" t="s">
        <v>493</v>
      </c>
      <c r="C82" s="113" t="s">
        <v>494</v>
      </c>
      <c r="D82" s="113" t="s">
        <v>264</v>
      </c>
      <c r="E82" s="113" t="s">
        <v>495</v>
      </c>
      <c r="F82" s="113" t="s">
        <v>277</v>
      </c>
      <c r="G82" s="113" t="s">
        <v>277</v>
      </c>
      <c r="H82" s="113" t="s">
        <v>278</v>
      </c>
      <c r="I82" s="113" t="s">
        <v>302</v>
      </c>
    </row>
    <row r="83" spans="1:9">
      <c r="A83" s="113">
        <v>122</v>
      </c>
      <c r="B83" s="113" t="s">
        <v>496</v>
      </c>
      <c r="C83" s="113" t="s">
        <v>497</v>
      </c>
      <c r="D83" s="113" t="s">
        <v>263</v>
      </c>
      <c r="E83" s="113" t="s">
        <v>305</v>
      </c>
      <c r="F83" s="113">
        <v>1</v>
      </c>
      <c r="G83" s="113">
        <v>0</v>
      </c>
      <c r="H83" s="113" t="s">
        <v>280</v>
      </c>
      <c r="I83" s="113" t="s">
        <v>281</v>
      </c>
    </row>
    <row r="84" spans="1:9" hidden="1">
      <c r="A84" s="113">
        <v>123</v>
      </c>
      <c r="B84" s="113" t="s">
        <v>498</v>
      </c>
      <c r="C84" s="113" t="s">
        <v>499</v>
      </c>
      <c r="D84" s="113" t="s">
        <v>264</v>
      </c>
      <c r="E84" s="113" t="s">
        <v>371</v>
      </c>
      <c r="F84" s="113" t="s">
        <v>277</v>
      </c>
      <c r="G84" s="113" t="s">
        <v>277</v>
      </c>
      <c r="H84" s="113" t="s">
        <v>278</v>
      </c>
      <c r="I84" s="113" t="s">
        <v>279</v>
      </c>
    </row>
    <row r="85" spans="1:9" hidden="1">
      <c r="A85" s="113">
        <v>124</v>
      </c>
      <c r="B85" s="113" t="s">
        <v>500</v>
      </c>
      <c r="C85" s="113" t="s">
        <v>501</v>
      </c>
      <c r="D85" s="113" t="s">
        <v>263</v>
      </c>
      <c r="E85" s="113" t="s">
        <v>502</v>
      </c>
      <c r="F85" s="113" t="s">
        <v>277</v>
      </c>
      <c r="G85" s="113" t="s">
        <v>277</v>
      </c>
      <c r="H85" s="113" t="s">
        <v>278</v>
      </c>
      <c r="I85" s="113" t="s">
        <v>279</v>
      </c>
    </row>
    <row r="86" spans="1:9" hidden="1">
      <c r="A86" s="113">
        <v>125</v>
      </c>
      <c r="B86" s="113" t="s">
        <v>503</v>
      </c>
      <c r="C86" s="113" t="s">
        <v>504</v>
      </c>
      <c r="D86" s="113" t="s">
        <v>264</v>
      </c>
      <c r="E86" s="113" t="s">
        <v>352</v>
      </c>
      <c r="F86" s="113" t="s">
        <v>277</v>
      </c>
      <c r="G86" s="113" t="s">
        <v>277</v>
      </c>
      <c r="H86" s="113" t="s">
        <v>278</v>
      </c>
      <c r="I86" s="113" t="s">
        <v>279</v>
      </c>
    </row>
    <row r="87" spans="1:9" hidden="1">
      <c r="A87" s="113">
        <v>126</v>
      </c>
      <c r="B87" s="113" t="s">
        <v>505</v>
      </c>
      <c r="C87" s="113" t="s">
        <v>506</v>
      </c>
      <c r="D87" s="113" t="s">
        <v>263</v>
      </c>
      <c r="E87" s="113" t="s">
        <v>318</v>
      </c>
      <c r="F87" s="113">
        <v>2</v>
      </c>
      <c r="G87" s="113">
        <v>0</v>
      </c>
      <c r="H87" s="113" t="s">
        <v>278</v>
      </c>
      <c r="I87" s="113" t="s">
        <v>265</v>
      </c>
    </row>
    <row r="88" spans="1:9" hidden="1">
      <c r="A88" s="113">
        <v>127</v>
      </c>
      <c r="B88" s="113" t="s">
        <v>507</v>
      </c>
      <c r="C88" s="113" t="s">
        <v>508</v>
      </c>
      <c r="D88" s="113" t="s">
        <v>263</v>
      </c>
      <c r="E88" s="113" t="s">
        <v>509</v>
      </c>
      <c r="F88" s="113" t="s">
        <v>277</v>
      </c>
      <c r="G88" s="113" t="s">
        <v>277</v>
      </c>
      <c r="H88" s="113" t="s">
        <v>278</v>
      </c>
      <c r="I88" s="113" t="s">
        <v>279</v>
      </c>
    </row>
    <row r="89" spans="1:9" hidden="1">
      <c r="A89" s="113">
        <v>128</v>
      </c>
      <c r="B89" s="113" t="s">
        <v>510</v>
      </c>
      <c r="C89" s="113" t="s">
        <v>511</v>
      </c>
      <c r="D89" s="113" t="s">
        <v>263</v>
      </c>
      <c r="E89" s="113" t="s">
        <v>410</v>
      </c>
      <c r="F89" s="113" t="s">
        <v>277</v>
      </c>
      <c r="G89" s="113" t="s">
        <v>277</v>
      </c>
      <c r="H89" s="113" t="s">
        <v>278</v>
      </c>
      <c r="I89" s="113" t="s">
        <v>279</v>
      </c>
    </row>
    <row r="90" spans="1:9">
      <c r="A90" s="113">
        <v>129</v>
      </c>
      <c r="B90" s="113" t="s">
        <v>512</v>
      </c>
      <c r="C90" s="113" t="s">
        <v>513</v>
      </c>
      <c r="D90" s="113" t="s">
        <v>264</v>
      </c>
      <c r="E90" s="113" t="s">
        <v>514</v>
      </c>
      <c r="F90" s="113">
        <v>4</v>
      </c>
      <c r="G90" s="113">
        <v>1</v>
      </c>
      <c r="H90" s="113" t="s">
        <v>280</v>
      </c>
      <c r="I90" s="113" t="s">
        <v>281</v>
      </c>
    </row>
    <row r="91" spans="1:9" hidden="1">
      <c r="A91" s="113">
        <v>130</v>
      </c>
      <c r="B91" s="113" t="s">
        <v>515</v>
      </c>
      <c r="C91" s="113" t="s">
        <v>516</v>
      </c>
      <c r="D91" s="113" t="s">
        <v>264</v>
      </c>
      <c r="E91" s="113" t="s">
        <v>517</v>
      </c>
      <c r="F91" s="113" t="s">
        <v>277</v>
      </c>
      <c r="G91" s="113" t="s">
        <v>277</v>
      </c>
      <c r="H91" s="113" t="s">
        <v>278</v>
      </c>
      <c r="I91" s="113" t="s">
        <v>279</v>
      </c>
    </row>
    <row r="92" spans="1:9" hidden="1">
      <c r="A92" s="113">
        <v>131</v>
      </c>
      <c r="B92" s="113" t="s">
        <v>518</v>
      </c>
      <c r="C92" s="113" t="s">
        <v>519</v>
      </c>
      <c r="D92" s="113" t="s">
        <v>264</v>
      </c>
      <c r="E92" s="113" t="s">
        <v>464</v>
      </c>
      <c r="F92" s="113">
        <v>2</v>
      </c>
      <c r="G92" s="113">
        <v>3</v>
      </c>
      <c r="H92" s="113" t="s">
        <v>278</v>
      </c>
      <c r="I92" s="113" t="s">
        <v>265</v>
      </c>
    </row>
    <row r="93" spans="1:9" hidden="1">
      <c r="A93" s="113">
        <v>132</v>
      </c>
      <c r="B93" s="113" t="s">
        <v>520</v>
      </c>
      <c r="C93" s="113" t="s">
        <v>521</v>
      </c>
      <c r="D93" s="113" t="s">
        <v>264</v>
      </c>
      <c r="E93" s="113" t="s">
        <v>326</v>
      </c>
      <c r="F93" s="113" t="s">
        <v>277</v>
      </c>
      <c r="G93" s="113" t="s">
        <v>277</v>
      </c>
      <c r="H93" s="113" t="s">
        <v>278</v>
      </c>
      <c r="I93" s="113" t="s">
        <v>279</v>
      </c>
    </row>
    <row r="94" spans="1:9" hidden="1">
      <c r="A94" s="113">
        <v>133</v>
      </c>
      <c r="B94" s="113" t="s">
        <v>522</v>
      </c>
      <c r="C94" s="113" t="s">
        <v>523</v>
      </c>
      <c r="D94" s="113" t="s">
        <v>264</v>
      </c>
      <c r="E94" s="113" t="s">
        <v>524</v>
      </c>
      <c r="F94" s="113">
        <v>2</v>
      </c>
      <c r="G94" s="113">
        <v>3</v>
      </c>
      <c r="H94" s="113" t="s">
        <v>278</v>
      </c>
      <c r="I94" s="113" t="s">
        <v>265</v>
      </c>
    </row>
    <row r="95" spans="1:9" hidden="1">
      <c r="A95" s="113">
        <v>134</v>
      </c>
      <c r="B95" s="113" t="s">
        <v>525</v>
      </c>
      <c r="C95" s="113" t="s">
        <v>526</v>
      </c>
      <c r="D95" s="113" t="s">
        <v>264</v>
      </c>
      <c r="E95" s="113" t="s">
        <v>358</v>
      </c>
      <c r="F95" s="113">
        <v>3</v>
      </c>
      <c r="G95" s="113">
        <v>1</v>
      </c>
      <c r="H95" s="113" t="s">
        <v>278</v>
      </c>
      <c r="I95" s="113" t="s">
        <v>265</v>
      </c>
    </row>
    <row r="96" spans="1:9" hidden="1">
      <c r="A96" s="113">
        <v>135</v>
      </c>
      <c r="B96" s="113" t="s">
        <v>527</v>
      </c>
      <c r="C96" s="113" t="s">
        <v>528</v>
      </c>
      <c r="D96" s="113" t="s">
        <v>264</v>
      </c>
      <c r="E96" s="113" t="s">
        <v>529</v>
      </c>
      <c r="F96" s="113" t="s">
        <v>277</v>
      </c>
      <c r="G96" s="113" t="s">
        <v>277</v>
      </c>
      <c r="H96" s="113" t="s">
        <v>278</v>
      </c>
      <c r="I96" s="113" t="s">
        <v>302</v>
      </c>
    </row>
    <row r="97" spans="1:9" hidden="1">
      <c r="A97" s="113">
        <v>136</v>
      </c>
      <c r="B97" s="113" t="s">
        <v>530</v>
      </c>
      <c r="C97" s="113" t="s">
        <v>531</v>
      </c>
      <c r="D97" s="113" t="s">
        <v>264</v>
      </c>
      <c r="E97" s="113" t="s">
        <v>292</v>
      </c>
      <c r="F97" s="113" t="s">
        <v>277</v>
      </c>
      <c r="G97" s="113" t="s">
        <v>277</v>
      </c>
      <c r="H97" s="113" t="s">
        <v>278</v>
      </c>
      <c r="I97" s="113" t="s">
        <v>279</v>
      </c>
    </row>
    <row r="98" spans="1:9" hidden="1">
      <c r="A98" s="113">
        <v>137</v>
      </c>
      <c r="B98" s="113" t="s">
        <v>532</v>
      </c>
      <c r="C98" s="113" t="s">
        <v>533</v>
      </c>
      <c r="D98" s="113" t="s">
        <v>264</v>
      </c>
      <c r="E98" s="113" t="s">
        <v>534</v>
      </c>
      <c r="F98" s="113" t="s">
        <v>277</v>
      </c>
      <c r="G98" s="113">
        <v>0</v>
      </c>
      <c r="H98" s="113" t="s">
        <v>278</v>
      </c>
      <c r="I98" s="113" t="s">
        <v>267</v>
      </c>
    </row>
    <row r="99" spans="1:9" hidden="1">
      <c r="A99" s="113">
        <v>138</v>
      </c>
      <c r="B99" s="113" t="s">
        <v>535</v>
      </c>
      <c r="C99" s="113" t="s">
        <v>536</v>
      </c>
      <c r="D99" s="113" t="s">
        <v>264</v>
      </c>
      <c r="E99" s="113" t="s">
        <v>339</v>
      </c>
      <c r="F99" s="113" t="s">
        <v>277</v>
      </c>
      <c r="G99" s="113" t="s">
        <v>277</v>
      </c>
      <c r="H99" s="113" t="s">
        <v>278</v>
      </c>
      <c r="I99" s="113" t="s">
        <v>279</v>
      </c>
    </row>
    <row r="100" spans="1:9" hidden="1">
      <c r="A100" s="113">
        <v>139</v>
      </c>
      <c r="B100" s="113" t="s">
        <v>537</v>
      </c>
      <c r="C100" s="113" t="s">
        <v>538</v>
      </c>
      <c r="D100" s="113" t="s">
        <v>264</v>
      </c>
      <c r="E100" s="113" t="s">
        <v>310</v>
      </c>
      <c r="F100" s="113">
        <v>2</v>
      </c>
      <c r="G100" s="113">
        <v>3</v>
      </c>
      <c r="H100" s="113" t="s">
        <v>278</v>
      </c>
      <c r="I100" s="113" t="s">
        <v>265</v>
      </c>
    </row>
    <row r="101" spans="1:9" hidden="1">
      <c r="A101" s="113">
        <v>140</v>
      </c>
      <c r="B101" s="113" t="s">
        <v>539</v>
      </c>
      <c r="C101" s="113" t="s">
        <v>540</v>
      </c>
      <c r="D101" s="113" t="s">
        <v>264</v>
      </c>
      <c r="E101" s="113" t="s">
        <v>310</v>
      </c>
      <c r="F101" s="113">
        <v>2</v>
      </c>
      <c r="G101" s="113">
        <v>3</v>
      </c>
      <c r="H101" s="113" t="s">
        <v>278</v>
      </c>
      <c r="I101" s="113" t="s">
        <v>265</v>
      </c>
    </row>
    <row r="102" spans="1:9" hidden="1">
      <c r="A102" s="113">
        <v>141</v>
      </c>
      <c r="B102" s="113" t="s">
        <v>541</v>
      </c>
      <c r="C102" s="113" t="s">
        <v>542</v>
      </c>
      <c r="D102" s="113" t="s">
        <v>264</v>
      </c>
      <c r="E102" s="113" t="s">
        <v>392</v>
      </c>
      <c r="F102" s="113">
        <v>3</v>
      </c>
      <c r="G102" s="113">
        <v>0</v>
      </c>
      <c r="H102" s="113" t="s">
        <v>278</v>
      </c>
      <c r="I102" s="113" t="s">
        <v>265</v>
      </c>
    </row>
    <row r="103" spans="1:9" hidden="1">
      <c r="A103" s="113">
        <v>142</v>
      </c>
      <c r="B103" s="113" t="s">
        <v>543</v>
      </c>
      <c r="C103" s="113" t="s">
        <v>544</v>
      </c>
      <c r="D103" s="113" t="s">
        <v>264</v>
      </c>
      <c r="E103" s="113" t="s">
        <v>326</v>
      </c>
      <c r="F103" s="113" t="s">
        <v>277</v>
      </c>
      <c r="G103" s="113" t="s">
        <v>277</v>
      </c>
      <c r="H103" s="113" t="s">
        <v>278</v>
      </c>
      <c r="I103" s="113" t="s">
        <v>279</v>
      </c>
    </row>
    <row r="104" spans="1:9" hidden="1">
      <c r="A104" s="113">
        <v>143</v>
      </c>
      <c r="B104" s="113" t="s">
        <v>545</v>
      </c>
      <c r="C104" s="113" t="s">
        <v>546</v>
      </c>
      <c r="D104" s="113" t="s">
        <v>264</v>
      </c>
      <c r="E104" s="113" t="s">
        <v>547</v>
      </c>
      <c r="F104" s="113">
        <v>3</v>
      </c>
      <c r="G104" s="113">
        <v>0</v>
      </c>
      <c r="H104" s="113" t="s">
        <v>278</v>
      </c>
      <c r="I104" s="113" t="s">
        <v>265</v>
      </c>
    </row>
    <row r="105" spans="1:9" hidden="1">
      <c r="A105" s="113">
        <v>144</v>
      </c>
      <c r="B105" s="113" t="s">
        <v>548</v>
      </c>
      <c r="C105" s="113" t="s">
        <v>549</v>
      </c>
      <c r="D105" s="113" t="s">
        <v>264</v>
      </c>
      <c r="E105" s="113" t="s">
        <v>355</v>
      </c>
      <c r="F105" s="113">
        <v>2</v>
      </c>
      <c r="G105" s="113">
        <v>3</v>
      </c>
      <c r="H105" s="113" t="s">
        <v>278</v>
      </c>
      <c r="I105" s="113" t="s">
        <v>265</v>
      </c>
    </row>
    <row r="106" spans="1:9" hidden="1">
      <c r="A106" s="113">
        <v>145</v>
      </c>
      <c r="B106" s="113" t="s">
        <v>550</v>
      </c>
      <c r="C106" s="113" t="s">
        <v>551</v>
      </c>
      <c r="D106" s="113" t="s">
        <v>264</v>
      </c>
      <c r="E106" s="113" t="s">
        <v>283</v>
      </c>
      <c r="F106" s="113">
        <v>2</v>
      </c>
      <c r="G106" s="113">
        <v>2</v>
      </c>
      <c r="H106" s="113" t="s">
        <v>278</v>
      </c>
      <c r="I106" s="113" t="s">
        <v>265</v>
      </c>
    </row>
    <row r="107" spans="1:9" hidden="1">
      <c r="A107" s="113">
        <v>146</v>
      </c>
      <c r="B107" s="113" t="s">
        <v>552</v>
      </c>
      <c r="C107" s="113" t="s">
        <v>553</v>
      </c>
      <c r="D107" s="113" t="s">
        <v>264</v>
      </c>
      <c r="E107" s="113" t="s">
        <v>433</v>
      </c>
      <c r="F107" s="113" t="s">
        <v>277</v>
      </c>
      <c r="G107" s="113" t="s">
        <v>277</v>
      </c>
      <c r="H107" s="113" t="s">
        <v>278</v>
      </c>
      <c r="I107" s="113" t="s">
        <v>279</v>
      </c>
    </row>
    <row r="108" spans="1:9" hidden="1">
      <c r="A108" s="113">
        <v>147</v>
      </c>
      <c r="B108" s="113" t="s">
        <v>554</v>
      </c>
      <c r="C108" s="113" t="s">
        <v>555</v>
      </c>
      <c r="D108" s="113" t="s">
        <v>264</v>
      </c>
      <c r="E108" s="113" t="s">
        <v>389</v>
      </c>
      <c r="F108" s="113" t="s">
        <v>277</v>
      </c>
      <c r="G108" s="113" t="s">
        <v>277</v>
      </c>
      <c r="H108" s="113" t="s">
        <v>278</v>
      </c>
      <c r="I108" s="113" t="s">
        <v>279</v>
      </c>
    </row>
    <row r="109" spans="1:9" hidden="1">
      <c r="A109" s="113">
        <v>148</v>
      </c>
      <c r="B109" s="113" t="s">
        <v>556</v>
      </c>
      <c r="C109" s="113" t="s">
        <v>557</v>
      </c>
      <c r="D109" s="113" t="s">
        <v>263</v>
      </c>
      <c r="E109" s="113" t="s">
        <v>558</v>
      </c>
      <c r="F109" s="113">
        <v>3</v>
      </c>
      <c r="G109" s="113">
        <v>0</v>
      </c>
      <c r="H109" s="113" t="s">
        <v>278</v>
      </c>
      <c r="I109" s="113" t="s">
        <v>265</v>
      </c>
    </row>
    <row r="110" spans="1:9">
      <c r="A110" s="113">
        <v>149</v>
      </c>
      <c r="B110" s="113" t="s">
        <v>559</v>
      </c>
      <c r="C110" s="113" t="s">
        <v>560</v>
      </c>
      <c r="D110" s="113" t="s">
        <v>263</v>
      </c>
      <c r="E110" s="113" t="s">
        <v>285</v>
      </c>
      <c r="F110" s="113">
        <v>1</v>
      </c>
      <c r="G110" s="113">
        <v>1</v>
      </c>
      <c r="H110" s="113" t="s">
        <v>280</v>
      </c>
      <c r="I110" s="113" t="s">
        <v>281</v>
      </c>
    </row>
    <row r="111" spans="1:9" hidden="1">
      <c r="A111" s="113">
        <v>150</v>
      </c>
      <c r="B111" s="113" t="s">
        <v>561</v>
      </c>
      <c r="C111" s="113" t="s">
        <v>562</v>
      </c>
      <c r="D111" s="113" t="s">
        <v>264</v>
      </c>
      <c r="E111" s="113" t="s">
        <v>563</v>
      </c>
      <c r="F111" s="113" t="s">
        <v>277</v>
      </c>
      <c r="G111" s="113" t="s">
        <v>277</v>
      </c>
      <c r="H111" s="113" t="s">
        <v>278</v>
      </c>
      <c r="I111" s="113" t="s">
        <v>279</v>
      </c>
    </row>
    <row r="112" spans="1:9" hidden="1">
      <c r="A112" s="113">
        <v>151</v>
      </c>
      <c r="B112" s="113" t="s">
        <v>564</v>
      </c>
      <c r="C112" s="113" t="s">
        <v>565</v>
      </c>
      <c r="D112" s="113" t="s">
        <v>263</v>
      </c>
      <c r="E112" s="113" t="s">
        <v>418</v>
      </c>
      <c r="F112" s="113" t="s">
        <v>277</v>
      </c>
      <c r="G112" s="113" t="s">
        <v>277</v>
      </c>
      <c r="H112" s="113" t="s">
        <v>278</v>
      </c>
      <c r="I112" s="113" t="s">
        <v>279</v>
      </c>
    </row>
    <row r="113" spans="1:9">
      <c r="A113" s="113">
        <v>152</v>
      </c>
      <c r="B113" s="113" t="s">
        <v>566</v>
      </c>
      <c r="C113" s="113" t="s">
        <v>567</v>
      </c>
      <c r="D113" s="113" t="s">
        <v>264</v>
      </c>
      <c r="E113" s="113" t="s">
        <v>568</v>
      </c>
      <c r="F113" s="113">
        <v>4</v>
      </c>
      <c r="G113" s="113">
        <v>1</v>
      </c>
      <c r="H113" s="113" t="s">
        <v>280</v>
      </c>
      <c r="I113" s="113" t="s">
        <v>281</v>
      </c>
    </row>
    <row r="114" spans="1:9" hidden="1">
      <c r="A114" s="113">
        <v>153</v>
      </c>
      <c r="B114" s="113" t="s">
        <v>569</v>
      </c>
      <c r="C114" s="113" t="s">
        <v>570</v>
      </c>
      <c r="D114" s="113" t="s">
        <v>264</v>
      </c>
      <c r="E114" s="113" t="s">
        <v>571</v>
      </c>
      <c r="F114" s="113" t="s">
        <v>277</v>
      </c>
      <c r="G114" s="113" t="s">
        <v>277</v>
      </c>
      <c r="H114" s="113" t="s">
        <v>278</v>
      </c>
      <c r="I114" s="113" t="s">
        <v>302</v>
      </c>
    </row>
    <row r="115" spans="1:9" hidden="1">
      <c r="A115" s="113">
        <v>154</v>
      </c>
      <c r="B115" s="113" t="s">
        <v>572</v>
      </c>
      <c r="C115" s="113" t="s">
        <v>573</v>
      </c>
      <c r="D115" s="113" t="s">
        <v>263</v>
      </c>
      <c r="E115" s="113" t="s">
        <v>321</v>
      </c>
      <c r="F115" s="113">
        <v>2</v>
      </c>
      <c r="G115" s="113">
        <v>0</v>
      </c>
      <c r="H115" s="113" t="s">
        <v>278</v>
      </c>
      <c r="I115" s="113" t="s">
        <v>265</v>
      </c>
    </row>
    <row r="116" spans="1:9" hidden="1">
      <c r="A116" s="113">
        <v>155</v>
      </c>
      <c r="B116" s="113" t="s">
        <v>574</v>
      </c>
      <c r="C116" s="113" t="s">
        <v>575</v>
      </c>
      <c r="D116" s="113" t="s">
        <v>264</v>
      </c>
      <c r="E116" s="113" t="s">
        <v>298</v>
      </c>
      <c r="F116" s="113">
        <v>3</v>
      </c>
      <c r="G116" s="113">
        <v>0</v>
      </c>
      <c r="H116" s="113" t="s">
        <v>278</v>
      </c>
      <c r="I116" s="113" t="s">
        <v>265</v>
      </c>
    </row>
    <row r="117" spans="1:9" hidden="1">
      <c r="A117" s="113">
        <v>156</v>
      </c>
      <c r="B117" s="113" t="s">
        <v>576</v>
      </c>
      <c r="C117" s="113" t="s">
        <v>577</v>
      </c>
      <c r="D117" s="113" t="s">
        <v>264</v>
      </c>
      <c r="E117" s="113" t="s">
        <v>433</v>
      </c>
      <c r="F117" s="113" t="s">
        <v>277</v>
      </c>
      <c r="G117" s="113" t="s">
        <v>277</v>
      </c>
      <c r="H117" s="113" t="s">
        <v>278</v>
      </c>
      <c r="I117" s="113" t="s">
        <v>279</v>
      </c>
    </row>
    <row r="118" spans="1:9" hidden="1">
      <c r="A118" s="113">
        <v>157</v>
      </c>
      <c r="B118" s="113" t="s">
        <v>578</v>
      </c>
      <c r="C118" s="113" t="s">
        <v>579</v>
      </c>
      <c r="D118" s="113" t="s">
        <v>264</v>
      </c>
      <c r="E118" s="113" t="s">
        <v>326</v>
      </c>
      <c r="F118" s="113" t="s">
        <v>277</v>
      </c>
      <c r="G118" s="113" t="s">
        <v>277</v>
      </c>
      <c r="H118" s="113" t="s">
        <v>278</v>
      </c>
      <c r="I118" s="113" t="s">
        <v>279</v>
      </c>
    </row>
    <row r="119" spans="1:9" hidden="1">
      <c r="A119" s="113">
        <v>158</v>
      </c>
      <c r="B119" s="113" t="s">
        <v>580</v>
      </c>
      <c r="C119" s="113" t="s">
        <v>581</v>
      </c>
      <c r="D119" s="113" t="s">
        <v>264</v>
      </c>
      <c r="E119" s="113" t="s">
        <v>310</v>
      </c>
      <c r="F119" s="113">
        <v>2</v>
      </c>
      <c r="G119" s="113">
        <v>1</v>
      </c>
      <c r="H119" s="113" t="s">
        <v>278</v>
      </c>
      <c r="I119" s="113" t="s">
        <v>265</v>
      </c>
    </row>
    <row r="120" spans="1:9" hidden="1">
      <c r="A120" s="113">
        <v>159</v>
      </c>
      <c r="B120" s="113" t="s">
        <v>582</v>
      </c>
      <c r="C120" s="113" t="s">
        <v>583</v>
      </c>
      <c r="D120" s="113" t="s">
        <v>264</v>
      </c>
      <c r="E120" s="113" t="s">
        <v>381</v>
      </c>
      <c r="F120" s="113" t="s">
        <v>277</v>
      </c>
      <c r="G120" s="113" t="s">
        <v>277</v>
      </c>
      <c r="H120" s="113" t="s">
        <v>278</v>
      </c>
      <c r="I120" s="113" t="s">
        <v>279</v>
      </c>
    </row>
    <row r="121" spans="1:9" hidden="1">
      <c r="A121" s="113">
        <v>160</v>
      </c>
      <c r="B121" s="113" t="s">
        <v>584</v>
      </c>
      <c r="C121" s="113" t="s">
        <v>585</v>
      </c>
      <c r="D121" s="113" t="s">
        <v>263</v>
      </c>
      <c r="E121" s="113" t="s">
        <v>586</v>
      </c>
      <c r="F121" s="113">
        <v>2</v>
      </c>
      <c r="G121" s="113">
        <v>2</v>
      </c>
      <c r="H121" s="113" t="s">
        <v>278</v>
      </c>
      <c r="I121" s="113" t="s">
        <v>265</v>
      </c>
    </row>
    <row r="122" spans="1:9">
      <c r="A122" s="113">
        <v>161</v>
      </c>
      <c r="B122" s="113" t="s">
        <v>587</v>
      </c>
      <c r="C122" s="113" t="s">
        <v>588</v>
      </c>
      <c r="D122" s="113" t="s">
        <v>263</v>
      </c>
      <c r="E122" s="113" t="s">
        <v>376</v>
      </c>
      <c r="F122" s="113">
        <v>1</v>
      </c>
      <c r="G122" s="113">
        <v>2</v>
      </c>
      <c r="H122" s="113" t="s">
        <v>280</v>
      </c>
      <c r="I122" s="113" t="s">
        <v>281</v>
      </c>
    </row>
    <row r="123" spans="1:9" hidden="1">
      <c r="A123" s="113">
        <v>162</v>
      </c>
      <c r="B123" s="113" t="s">
        <v>589</v>
      </c>
      <c r="C123" s="113" t="s">
        <v>590</v>
      </c>
      <c r="D123" s="113" t="s">
        <v>264</v>
      </c>
      <c r="E123" s="113" t="s">
        <v>433</v>
      </c>
      <c r="F123" s="113" t="s">
        <v>277</v>
      </c>
      <c r="G123" s="113" t="s">
        <v>277</v>
      </c>
      <c r="H123" s="113" t="s">
        <v>278</v>
      </c>
      <c r="I123" s="113" t="s">
        <v>279</v>
      </c>
    </row>
    <row r="124" spans="1:9" hidden="1">
      <c r="A124" s="113">
        <v>163</v>
      </c>
      <c r="B124" s="113" t="s">
        <v>591</v>
      </c>
      <c r="C124" s="113" t="s">
        <v>592</v>
      </c>
      <c r="D124" s="113" t="s">
        <v>264</v>
      </c>
      <c r="E124" s="113" t="s">
        <v>593</v>
      </c>
      <c r="F124" s="113">
        <v>2</v>
      </c>
      <c r="G124" s="113">
        <v>2</v>
      </c>
      <c r="H124" s="113" t="s">
        <v>278</v>
      </c>
      <c r="I124" s="113" t="s">
        <v>265</v>
      </c>
    </row>
    <row r="125" spans="1:9" hidden="1">
      <c r="A125" s="113">
        <v>164</v>
      </c>
      <c r="B125" s="113" t="s">
        <v>594</v>
      </c>
      <c r="C125" s="113" t="s">
        <v>595</v>
      </c>
      <c r="D125" s="113" t="s">
        <v>264</v>
      </c>
      <c r="E125" s="113" t="s">
        <v>298</v>
      </c>
      <c r="F125" s="113">
        <v>2</v>
      </c>
      <c r="G125" s="113">
        <v>0</v>
      </c>
      <c r="H125" s="113" t="s">
        <v>278</v>
      </c>
      <c r="I125" s="113" t="s">
        <v>265</v>
      </c>
    </row>
    <row r="126" spans="1:9" hidden="1">
      <c r="A126" s="113">
        <v>165</v>
      </c>
      <c r="B126" s="113" t="s">
        <v>596</v>
      </c>
      <c r="C126" s="113" t="s">
        <v>597</v>
      </c>
      <c r="D126" s="113" t="s">
        <v>264</v>
      </c>
      <c r="E126" s="113" t="s">
        <v>276</v>
      </c>
      <c r="F126" s="113">
        <v>2</v>
      </c>
      <c r="G126" s="113">
        <v>1</v>
      </c>
      <c r="H126" s="113" t="s">
        <v>278</v>
      </c>
      <c r="I126" s="113" t="s">
        <v>265</v>
      </c>
    </row>
    <row r="127" spans="1:9">
      <c r="A127" s="113">
        <v>166</v>
      </c>
      <c r="B127" s="113" t="s">
        <v>598</v>
      </c>
      <c r="C127" s="113" t="s">
        <v>599</v>
      </c>
      <c r="D127" s="113" t="s">
        <v>264</v>
      </c>
      <c r="E127" s="113" t="s">
        <v>286</v>
      </c>
      <c r="F127" s="113">
        <v>1</v>
      </c>
      <c r="G127" s="113">
        <v>1</v>
      </c>
      <c r="H127" s="113" t="s">
        <v>280</v>
      </c>
      <c r="I127" s="113" t="s">
        <v>281</v>
      </c>
    </row>
    <row r="128" spans="1:9" hidden="1">
      <c r="A128" s="113">
        <v>167</v>
      </c>
      <c r="B128" s="113" t="s">
        <v>600</v>
      </c>
      <c r="C128" s="113" t="s">
        <v>601</v>
      </c>
      <c r="D128" s="113" t="s">
        <v>264</v>
      </c>
      <c r="E128" s="113" t="s">
        <v>534</v>
      </c>
      <c r="F128" s="113" t="s">
        <v>277</v>
      </c>
      <c r="G128" s="113" t="s">
        <v>277</v>
      </c>
      <c r="H128" s="113" t="s">
        <v>278</v>
      </c>
      <c r="I128" s="113" t="s">
        <v>279</v>
      </c>
    </row>
    <row r="129" spans="1:9" hidden="1">
      <c r="A129" s="113">
        <v>168</v>
      </c>
      <c r="B129" s="113" t="s">
        <v>602</v>
      </c>
      <c r="C129" s="113" t="s">
        <v>603</v>
      </c>
      <c r="D129" s="113" t="s">
        <v>264</v>
      </c>
      <c r="E129" s="113" t="s">
        <v>479</v>
      </c>
      <c r="F129" s="113" t="s">
        <v>277</v>
      </c>
      <c r="G129" s="113" t="s">
        <v>277</v>
      </c>
      <c r="H129" s="113" t="s">
        <v>278</v>
      </c>
      <c r="I129" s="113" t="s">
        <v>279</v>
      </c>
    </row>
    <row r="130" spans="1:9" hidden="1">
      <c r="A130" s="113">
        <v>169</v>
      </c>
      <c r="B130" s="113" t="s">
        <v>604</v>
      </c>
      <c r="C130" s="113" t="s">
        <v>605</v>
      </c>
      <c r="D130" s="113" t="s">
        <v>263</v>
      </c>
      <c r="E130" s="113" t="s">
        <v>558</v>
      </c>
      <c r="F130" s="113">
        <v>2</v>
      </c>
      <c r="G130" s="113">
        <v>0</v>
      </c>
      <c r="H130" s="113" t="s">
        <v>278</v>
      </c>
      <c r="I130" s="113" t="s">
        <v>265</v>
      </c>
    </row>
    <row r="131" spans="1:9" hidden="1">
      <c r="A131" s="113">
        <v>170</v>
      </c>
      <c r="B131" s="113" t="s">
        <v>606</v>
      </c>
      <c r="C131" s="113" t="s">
        <v>607</v>
      </c>
      <c r="D131" s="113" t="s">
        <v>264</v>
      </c>
      <c r="E131" s="113" t="s">
        <v>292</v>
      </c>
      <c r="F131" s="113" t="s">
        <v>277</v>
      </c>
      <c r="G131" s="113" t="s">
        <v>277</v>
      </c>
      <c r="H131" s="113" t="s">
        <v>278</v>
      </c>
      <c r="I131" s="113" t="s">
        <v>279</v>
      </c>
    </row>
    <row r="132" spans="1:9" hidden="1">
      <c r="A132" s="113">
        <v>171</v>
      </c>
      <c r="B132" s="113" t="s">
        <v>608</v>
      </c>
      <c r="C132" s="113" t="s">
        <v>609</v>
      </c>
      <c r="D132" s="113" t="s">
        <v>263</v>
      </c>
      <c r="E132" s="113" t="s">
        <v>389</v>
      </c>
      <c r="F132" s="113" t="s">
        <v>277</v>
      </c>
      <c r="G132" s="113" t="s">
        <v>277</v>
      </c>
      <c r="H132" s="113" t="s">
        <v>278</v>
      </c>
      <c r="I132" s="113" t="s">
        <v>279</v>
      </c>
    </row>
    <row r="133" spans="1:9" hidden="1">
      <c r="A133" s="113">
        <v>172</v>
      </c>
      <c r="B133" s="113" t="s">
        <v>610</v>
      </c>
      <c r="C133" s="113" t="s">
        <v>611</v>
      </c>
      <c r="D133" s="113" t="s">
        <v>264</v>
      </c>
      <c r="E133" s="113" t="s">
        <v>284</v>
      </c>
      <c r="F133" s="113">
        <v>2</v>
      </c>
      <c r="G133" s="113">
        <v>1</v>
      </c>
      <c r="H133" s="113" t="s">
        <v>278</v>
      </c>
      <c r="I133" s="113" t="s">
        <v>265</v>
      </c>
    </row>
    <row r="134" spans="1:9" hidden="1">
      <c r="A134" s="113">
        <v>173</v>
      </c>
      <c r="B134" s="113" t="s">
        <v>612</v>
      </c>
      <c r="C134" s="113" t="s">
        <v>613</v>
      </c>
      <c r="D134" s="113" t="s">
        <v>264</v>
      </c>
      <c r="E134" s="113" t="s">
        <v>614</v>
      </c>
      <c r="F134" s="113" t="s">
        <v>277</v>
      </c>
      <c r="G134" s="113" t="s">
        <v>277</v>
      </c>
      <c r="H134" s="113" t="s">
        <v>278</v>
      </c>
      <c r="I134" s="113" t="s">
        <v>279</v>
      </c>
    </row>
    <row r="135" spans="1:9" hidden="1">
      <c r="A135" s="113">
        <v>174</v>
      </c>
      <c r="B135" s="113" t="s">
        <v>615</v>
      </c>
      <c r="C135" s="113" t="s">
        <v>616</v>
      </c>
      <c r="D135" s="113" t="s">
        <v>263</v>
      </c>
      <c r="E135" s="113" t="s">
        <v>389</v>
      </c>
      <c r="F135" s="113" t="s">
        <v>277</v>
      </c>
      <c r="G135" s="113" t="s">
        <v>277</v>
      </c>
      <c r="H135" s="113" t="s">
        <v>278</v>
      </c>
      <c r="I135" s="113" t="s">
        <v>279</v>
      </c>
    </row>
    <row r="136" spans="1:9" hidden="1">
      <c r="A136" s="113">
        <v>175</v>
      </c>
      <c r="B136" s="113" t="s">
        <v>617</v>
      </c>
      <c r="C136" s="113" t="s">
        <v>618</v>
      </c>
      <c r="D136" s="113" t="s">
        <v>264</v>
      </c>
      <c r="E136" s="113" t="s">
        <v>442</v>
      </c>
      <c r="F136" s="113" t="s">
        <v>277</v>
      </c>
      <c r="G136" s="113" t="s">
        <v>277</v>
      </c>
      <c r="H136" s="113" t="s">
        <v>278</v>
      </c>
      <c r="I136" s="113" t="s">
        <v>279</v>
      </c>
    </row>
    <row r="137" spans="1:9" hidden="1">
      <c r="A137" s="113">
        <v>176</v>
      </c>
      <c r="B137" s="113" t="s">
        <v>619</v>
      </c>
      <c r="C137" s="113" t="s">
        <v>620</v>
      </c>
      <c r="D137" s="113" t="s">
        <v>263</v>
      </c>
      <c r="E137" s="113" t="s">
        <v>389</v>
      </c>
      <c r="F137" s="113" t="s">
        <v>277</v>
      </c>
      <c r="G137" s="113" t="s">
        <v>277</v>
      </c>
      <c r="H137" s="113" t="s">
        <v>278</v>
      </c>
      <c r="I137" s="113" t="s">
        <v>279</v>
      </c>
    </row>
    <row r="138" spans="1:9" hidden="1">
      <c r="A138" s="113">
        <v>177</v>
      </c>
      <c r="B138" s="113" t="s">
        <v>621</v>
      </c>
      <c r="C138" s="113" t="s">
        <v>622</v>
      </c>
      <c r="D138" s="113" t="s">
        <v>263</v>
      </c>
      <c r="E138" s="113" t="s">
        <v>623</v>
      </c>
      <c r="F138" s="113">
        <v>3</v>
      </c>
      <c r="G138" s="113">
        <v>0</v>
      </c>
      <c r="H138" s="113" t="s">
        <v>278</v>
      </c>
      <c r="I138" s="113" t="s">
        <v>265</v>
      </c>
    </row>
    <row r="139" spans="1:9" hidden="1">
      <c r="A139" s="113">
        <v>178</v>
      </c>
      <c r="B139" s="113" t="s">
        <v>624</v>
      </c>
      <c r="C139" s="113" t="s">
        <v>625</v>
      </c>
      <c r="D139" s="113" t="s">
        <v>264</v>
      </c>
      <c r="E139" s="113" t="s">
        <v>433</v>
      </c>
      <c r="F139" s="113" t="s">
        <v>277</v>
      </c>
      <c r="G139" s="113" t="s">
        <v>277</v>
      </c>
      <c r="H139" s="113" t="s">
        <v>278</v>
      </c>
      <c r="I139" s="113" t="s">
        <v>279</v>
      </c>
    </row>
    <row r="140" spans="1:9" hidden="1">
      <c r="A140" s="113">
        <v>179</v>
      </c>
      <c r="B140" s="113" t="s">
        <v>626</v>
      </c>
      <c r="C140" s="113" t="s">
        <v>627</v>
      </c>
      <c r="D140" s="113" t="s">
        <v>263</v>
      </c>
      <c r="E140" s="113" t="s">
        <v>628</v>
      </c>
      <c r="F140" s="113" t="s">
        <v>277</v>
      </c>
      <c r="G140" s="113" t="s">
        <v>277</v>
      </c>
      <c r="H140" s="113" t="s">
        <v>278</v>
      </c>
      <c r="I140" s="113" t="s">
        <v>279</v>
      </c>
    </row>
    <row r="141" spans="1:9" hidden="1">
      <c r="A141" s="113">
        <v>180</v>
      </c>
      <c r="B141" s="113" t="s">
        <v>629</v>
      </c>
      <c r="C141" s="113" t="s">
        <v>630</v>
      </c>
      <c r="D141" s="113" t="s">
        <v>263</v>
      </c>
      <c r="E141" s="113" t="s">
        <v>464</v>
      </c>
      <c r="F141" s="113">
        <v>2</v>
      </c>
      <c r="G141" s="113">
        <v>1</v>
      </c>
      <c r="H141" s="113" t="s">
        <v>278</v>
      </c>
      <c r="I141" s="113" t="s">
        <v>265</v>
      </c>
    </row>
    <row r="142" spans="1:9" hidden="1">
      <c r="A142" s="113">
        <v>181</v>
      </c>
      <c r="B142" s="113" t="s">
        <v>631</v>
      </c>
      <c r="C142" s="113" t="s">
        <v>632</v>
      </c>
      <c r="D142" s="113" t="s">
        <v>264</v>
      </c>
      <c r="E142" s="113" t="s">
        <v>305</v>
      </c>
      <c r="F142" s="113">
        <v>3</v>
      </c>
      <c r="G142" s="113">
        <v>0</v>
      </c>
      <c r="H142" s="113" t="s">
        <v>278</v>
      </c>
      <c r="I142" s="113" t="s">
        <v>265</v>
      </c>
    </row>
    <row r="143" spans="1:9" hidden="1">
      <c r="A143" s="113">
        <v>182</v>
      </c>
      <c r="B143" s="113" t="s">
        <v>633</v>
      </c>
      <c r="C143" s="113" t="s">
        <v>634</v>
      </c>
      <c r="D143" s="113" t="s">
        <v>263</v>
      </c>
      <c r="E143" s="113" t="s">
        <v>310</v>
      </c>
      <c r="F143" s="113">
        <v>2</v>
      </c>
      <c r="G143" s="113">
        <v>2</v>
      </c>
      <c r="H143" s="113" t="s">
        <v>278</v>
      </c>
      <c r="I143" s="113" t="s">
        <v>265</v>
      </c>
    </row>
    <row r="144" spans="1:9" hidden="1">
      <c r="A144" s="113">
        <v>183</v>
      </c>
      <c r="B144" s="113" t="s">
        <v>635</v>
      </c>
      <c r="C144" s="113" t="s">
        <v>636</v>
      </c>
      <c r="D144" s="113" t="s">
        <v>264</v>
      </c>
      <c r="E144" s="113" t="s">
        <v>413</v>
      </c>
      <c r="F144" s="113">
        <v>2</v>
      </c>
      <c r="G144" s="113">
        <v>1</v>
      </c>
      <c r="H144" s="113" t="s">
        <v>278</v>
      </c>
      <c r="I144" s="113" t="s">
        <v>265</v>
      </c>
    </row>
    <row r="145" spans="1:9">
      <c r="A145" s="113">
        <v>184</v>
      </c>
      <c r="B145" s="113" t="s">
        <v>637</v>
      </c>
      <c r="C145" s="113" t="s">
        <v>638</v>
      </c>
      <c r="D145" s="113" t="s">
        <v>263</v>
      </c>
      <c r="E145" s="113" t="s">
        <v>376</v>
      </c>
      <c r="F145" s="113">
        <v>1</v>
      </c>
      <c r="G145" s="113">
        <v>2</v>
      </c>
      <c r="H145" s="113" t="s">
        <v>280</v>
      </c>
      <c r="I145" s="113" t="s">
        <v>281</v>
      </c>
    </row>
    <row r="146" spans="1:9" hidden="1">
      <c r="A146" s="113">
        <v>185</v>
      </c>
      <c r="B146" s="113" t="s">
        <v>639</v>
      </c>
      <c r="C146" s="113" t="s">
        <v>640</v>
      </c>
      <c r="D146" s="113" t="s">
        <v>263</v>
      </c>
      <c r="E146" s="113" t="s">
        <v>623</v>
      </c>
      <c r="F146" s="113">
        <v>3</v>
      </c>
      <c r="G146" s="113">
        <v>0</v>
      </c>
      <c r="H146" s="113" t="s">
        <v>278</v>
      </c>
      <c r="I146" s="113" t="s">
        <v>265</v>
      </c>
    </row>
    <row r="147" spans="1:9" hidden="1">
      <c r="A147" s="113">
        <v>186</v>
      </c>
      <c r="B147" s="113" t="s">
        <v>641</v>
      </c>
      <c r="C147" s="113" t="s">
        <v>642</v>
      </c>
      <c r="D147" s="113" t="s">
        <v>264</v>
      </c>
      <c r="E147" s="113" t="s">
        <v>318</v>
      </c>
      <c r="F147" s="113">
        <v>3</v>
      </c>
      <c r="G147" s="113">
        <v>1</v>
      </c>
      <c r="H147" s="113" t="s">
        <v>278</v>
      </c>
      <c r="I147" s="113" t="s">
        <v>265</v>
      </c>
    </row>
    <row r="148" spans="1:9" hidden="1">
      <c r="A148" s="113">
        <v>187</v>
      </c>
      <c r="B148" s="113" t="s">
        <v>643</v>
      </c>
      <c r="C148" s="113" t="s">
        <v>644</v>
      </c>
      <c r="D148" s="113" t="s">
        <v>263</v>
      </c>
      <c r="E148" s="113" t="s">
        <v>645</v>
      </c>
      <c r="F148" s="113" t="s">
        <v>277</v>
      </c>
      <c r="G148" s="113">
        <v>0</v>
      </c>
      <c r="H148" s="113" t="s">
        <v>278</v>
      </c>
      <c r="I148" s="113" t="s">
        <v>267</v>
      </c>
    </row>
    <row r="149" spans="1:9" hidden="1">
      <c r="A149" s="113">
        <v>188</v>
      </c>
      <c r="B149" s="113" t="s">
        <v>646</v>
      </c>
      <c r="C149" s="113" t="s">
        <v>647</v>
      </c>
      <c r="D149" s="113" t="s">
        <v>264</v>
      </c>
      <c r="E149" s="113" t="s">
        <v>339</v>
      </c>
      <c r="F149" s="113">
        <v>2</v>
      </c>
      <c r="G149" s="113">
        <v>2</v>
      </c>
      <c r="H149" s="113" t="s">
        <v>278</v>
      </c>
      <c r="I149" s="113" t="s">
        <v>265</v>
      </c>
    </row>
    <row r="150" spans="1:9">
      <c r="A150" s="113">
        <v>189</v>
      </c>
      <c r="B150" s="113" t="s">
        <v>648</v>
      </c>
      <c r="C150" s="113" t="s">
        <v>649</v>
      </c>
      <c r="D150" s="113" t="s">
        <v>263</v>
      </c>
      <c r="E150" s="113" t="s">
        <v>401</v>
      </c>
      <c r="F150" s="113">
        <v>4</v>
      </c>
      <c r="G150" s="113">
        <v>2</v>
      </c>
      <c r="H150" s="113" t="s">
        <v>280</v>
      </c>
      <c r="I150" s="113" t="s">
        <v>281</v>
      </c>
    </row>
    <row r="151" spans="1:9" hidden="1">
      <c r="A151" s="113">
        <v>190</v>
      </c>
      <c r="B151" s="113" t="s">
        <v>650</v>
      </c>
      <c r="C151" s="113" t="s">
        <v>651</v>
      </c>
      <c r="D151" s="113" t="s">
        <v>264</v>
      </c>
      <c r="E151" s="113" t="s">
        <v>652</v>
      </c>
      <c r="F151" s="113" t="s">
        <v>277</v>
      </c>
      <c r="G151" s="113">
        <v>0</v>
      </c>
      <c r="H151" s="113" t="s">
        <v>278</v>
      </c>
      <c r="I151" s="113" t="s">
        <v>267</v>
      </c>
    </row>
    <row r="152" spans="1:9" hidden="1">
      <c r="A152" s="113">
        <v>191</v>
      </c>
      <c r="B152" s="113" t="s">
        <v>653</v>
      </c>
      <c r="C152" s="113" t="s">
        <v>654</v>
      </c>
      <c r="D152" s="113" t="s">
        <v>263</v>
      </c>
      <c r="E152" s="113" t="s">
        <v>558</v>
      </c>
      <c r="F152" s="113">
        <v>3</v>
      </c>
      <c r="G152" s="113">
        <v>0</v>
      </c>
      <c r="H152" s="113" t="s">
        <v>278</v>
      </c>
      <c r="I152" s="113" t="s">
        <v>265</v>
      </c>
    </row>
    <row r="153" spans="1:9" hidden="1">
      <c r="A153" s="113">
        <v>192</v>
      </c>
      <c r="B153" s="113" t="s">
        <v>655</v>
      </c>
      <c r="C153" s="113" t="s">
        <v>656</v>
      </c>
      <c r="D153" s="113" t="s">
        <v>264</v>
      </c>
      <c r="E153" s="113" t="s">
        <v>563</v>
      </c>
      <c r="F153" s="113" t="s">
        <v>277</v>
      </c>
      <c r="G153" s="113" t="s">
        <v>277</v>
      </c>
      <c r="H153" s="113" t="s">
        <v>278</v>
      </c>
      <c r="I153" s="113" t="s">
        <v>279</v>
      </c>
    </row>
    <row r="154" spans="1:9" hidden="1">
      <c r="A154" s="113">
        <v>193</v>
      </c>
      <c r="B154" s="113" t="s">
        <v>657</v>
      </c>
      <c r="C154" s="113" t="s">
        <v>658</v>
      </c>
      <c r="D154" s="113" t="s">
        <v>263</v>
      </c>
      <c r="E154" s="113" t="s">
        <v>366</v>
      </c>
      <c r="F154" s="113" t="s">
        <v>277</v>
      </c>
      <c r="G154" s="113" t="s">
        <v>277</v>
      </c>
      <c r="H154" s="113" t="s">
        <v>278</v>
      </c>
      <c r="I154" s="113" t="s">
        <v>279</v>
      </c>
    </row>
    <row r="155" spans="1:9" hidden="1">
      <c r="A155" s="113">
        <v>194</v>
      </c>
      <c r="B155" s="113" t="s">
        <v>659</v>
      </c>
      <c r="C155" s="113" t="s">
        <v>660</v>
      </c>
      <c r="D155" s="113" t="s">
        <v>264</v>
      </c>
      <c r="E155" s="113" t="s">
        <v>563</v>
      </c>
      <c r="F155" s="113" t="s">
        <v>277</v>
      </c>
      <c r="G155" s="113">
        <v>0</v>
      </c>
      <c r="H155" s="113" t="s">
        <v>278</v>
      </c>
      <c r="I155" s="113" t="s">
        <v>267</v>
      </c>
    </row>
    <row r="156" spans="1:9" hidden="1">
      <c r="A156" s="113">
        <v>195</v>
      </c>
      <c r="B156" s="113" t="s">
        <v>661</v>
      </c>
      <c r="C156" s="113" t="s">
        <v>662</v>
      </c>
      <c r="D156" s="113" t="s">
        <v>264</v>
      </c>
      <c r="E156" s="113" t="s">
        <v>292</v>
      </c>
      <c r="F156" s="113">
        <v>2</v>
      </c>
      <c r="G156" s="113">
        <v>0</v>
      </c>
      <c r="H156" s="113" t="s">
        <v>278</v>
      </c>
      <c r="I156" s="113" t="s">
        <v>265</v>
      </c>
    </row>
    <row r="157" spans="1:9" hidden="1">
      <c r="A157" s="113">
        <v>196</v>
      </c>
      <c r="B157" s="113" t="s">
        <v>663</v>
      </c>
      <c r="C157" s="113" t="s">
        <v>664</v>
      </c>
      <c r="D157" s="113" t="s">
        <v>263</v>
      </c>
      <c r="E157" s="113" t="s">
        <v>305</v>
      </c>
      <c r="F157" s="113">
        <v>2</v>
      </c>
      <c r="G157" s="113">
        <v>1</v>
      </c>
      <c r="H157" s="113" t="s">
        <v>278</v>
      </c>
      <c r="I157" s="113" t="s">
        <v>265</v>
      </c>
    </row>
    <row r="158" spans="1:9" hidden="1">
      <c r="A158" s="113">
        <v>197</v>
      </c>
      <c r="B158" s="113" t="s">
        <v>665</v>
      </c>
      <c r="C158" s="113" t="s">
        <v>666</v>
      </c>
      <c r="D158" s="113" t="s">
        <v>263</v>
      </c>
      <c r="E158" s="113" t="s">
        <v>358</v>
      </c>
      <c r="F158" s="113">
        <v>3</v>
      </c>
      <c r="G158" s="113">
        <v>2</v>
      </c>
      <c r="H158" s="113" t="s">
        <v>278</v>
      </c>
      <c r="I158" s="113" t="s">
        <v>267</v>
      </c>
    </row>
    <row r="159" spans="1:9" hidden="1">
      <c r="A159" s="113">
        <v>198</v>
      </c>
      <c r="B159" s="113" t="s">
        <v>667</v>
      </c>
      <c r="C159" s="113" t="s">
        <v>668</v>
      </c>
      <c r="D159" s="113" t="s">
        <v>264</v>
      </c>
      <c r="E159" s="113" t="s">
        <v>321</v>
      </c>
      <c r="F159" s="113">
        <v>2</v>
      </c>
      <c r="G159" s="113">
        <v>0</v>
      </c>
      <c r="H159" s="113" t="s">
        <v>278</v>
      </c>
      <c r="I159" s="113" t="s">
        <v>265</v>
      </c>
    </row>
    <row r="160" spans="1:9" hidden="1">
      <c r="A160" s="113">
        <v>199</v>
      </c>
      <c r="B160" s="113" t="s">
        <v>669</v>
      </c>
      <c r="C160" s="113" t="s">
        <v>670</v>
      </c>
      <c r="D160" s="113" t="s">
        <v>264</v>
      </c>
      <c r="E160" s="113" t="s">
        <v>671</v>
      </c>
      <c r="F160" s="113">
        <v>2</v>
      </c>
      <c r="G160" s="113">
        <v>1</v>
      </c>
      <c r="H160" s="113" t="s">
        <v>278</v>
      </c>
      <c r="I160" s="113" t="s">
        <v>265</v>
      </c>
    </row>
    <row r="161" spans="1:9" hidden="1">
      <c r="A161" s="113">
        <v>200</v>
      </c>
      <c r="B161" s="113" t="s">
        <v>672</v>
      </c>
      <c r="C161" s="113" t="s">
        <v>673</v>
      </c>
      <c r="D161" s="113" t="s">
        <v>264</v>
      </c>
      <c r="E161" s="113" t="s">
        <v>534</v>
      </c>
      <c r="F161" s="113">
        <v>2</v>
      </c>
      <c r="G161" s="113">
        <v>1</v>
      </c>
      <c r="H161" s="113" t="s">
        <v>278</v>
      </c>
      <c r="I161" s="113" t="s">
        <v>265</v>
      </c>
    </row>
    <row r="162" spans="1:9" hidden="1">
      <c r="A162" s="113">
        <v>201</v>
      </c>
      <c r="B162" s="113" t="s">
        <v>674</v>
      </c>
      <c r="C162" s="113" t="s">
        <v>675</v>
      </c>
      <c r="D162" s="113" t="s">
        <v>264</v>
      </c>
      <c r="E162" s="113" t="s">
        <v>295</v>
      </c>
      <c r="F162" s="113">
        <v>2</v>
      </c>
      <c r="G162" s="113">
        <v>1</v>
      </c>
      <c r="H162" s="113" t="s">
        <v>278</v>
      </c>
      <c r="I162" s="113" t="s">
        <v>265</v>
      </c>
    </row>
    <row r="163" spans="1:9" hidden="1">
      <c r="A163" s="113">
        <v>202</v>
      </c>
      <c r="B163" s="113" t="s">
        <v>676</v>
      </c>
      <c r="C163" s="113" t="s">
        <v>677</v>
      </c>
      <c r="D163" s="113" t="s">
        <v>264</v>
      </c>
      <c r="E163" s="113" t="s">
        <v>442</v>
      </c>
      <c r="F163" s="113">
        <v>3</v>
      </c>
      <c r="G163" s="113">
        <v>0</v>
      </c>
      <c r="H163" s="113" t="s">
        <v>278</v>
      </c>
      <c r="I163" s="113" t="s">
        <v>265</v>
      </c>
    </row>
    <row r="164" spans="1:9" hidden="1">
      <c r="A164" s="113">
        <v>203</v>
      </c>
      <c r="B164" s="113" t="s">
        <v>678</v>
      </c>
      <c r="C164" s="113" t="s">
        <v>679</v>
      </c>
      <c r="D164" s="113" t="s">
        <v>264</v>
      </c>
      <c r="E164" s="113" t="s">
        <v>334</v>
      </c>
      <c r="F164" s="113">
        <v>2</v>
      </c>
      <c r="G164" s="113">
        <v>1</v>
      </c>
      <c r="H164" s="113" t="s">
        <v>278</v>
      </c>
      <c r="I164" s="113" t="s">
        <v>265</v>
      </c>
    </row>
    <row r="165" spans="1:9" hidden="1">
      <c r="A165" s="113">
        <v>204</v>
      </c>
      <c r="B165" s="113" t="s">
        <v>680</v>
      </c>
      <c r="C165" s="113" t="s">
        <v>681</v>
      </c>
      <c r="D165" s="113" t="s">
        <v>264</v>
      </c>
      <c r="E165" s="113" t="s">
        <v>593</v>
      </c>
      <c r="F165" s="113">
        <v>2</v>
      </c>
      <c r="G165" s="113">
        <v>3</v>
      </c>
      <c r="H165" s="113" t="s">
        <v>278</v>
      </c>
      <c r="I165" s="113" t="s">
        <v>265</v>
      </c>
    </row>
    <row r="166" spans="1:9" hidden="1">
      <c r="A166" s="113">
        <v>205</v>
      </c>
      <c r="B166" s="113" t="s">
        <v>682</v>
      </c>
      <c r="C166" s="113" t="s">
        <v>683</v>
      </c>
      <c r="D166" s="113" t="s">
        <v>264</v>
      </c>
      <c r="E166" s="113" t="s">
        <v>614</v>
      </c>
      <c r="F166" s="113">
        <v>2</v>
      </c>
      <c r="G166" s="113">
        <v>1</v>
      </c>
      <c r="H166" s="113" t="s">
        <v>278</v>
      </c>
      <c r="I166" s="113" t="s">
        <v>265</v>
      </c>
    </row>
    <row r="167" spans="1:9" hidden="1">
      <c r="A167" s="113">
        <v>206</v>
      </c>
      <c r="B167" s="113" t="s">
        <v>684</v>
      </c>
      <c r="C167" s="113" t="s">
        <v>685</v>
      </c>
      <c r="D167" s="113" t="s">
        <v>264</v>
      </c>
      <c r="E167" s="113" t="s">
        <v>586</v>
      </c>
      <c r="F167" s="113" t="s">
        <v>277</v>
      </c>
      <c r="G167" s="113" t="s">
        <v>277</v>
      </c>
      <c r="H167" s="113" t="s">
        <v>278</v>
      </c>
      <c r="I167" s="113" t="s">
        <v>279</v>
      </c>
    </row>
    <row r="168" spans="1:9" hidden="1">
      <c r="A168" s="113">
        <v>207</v>
      </c>
      <c r="B168" s="113" t="s">
        <v>686</v>
      </c>
      <c r="C168" s="113" t="s">
        <v>687</v>
      </c>
      <c r="D168" s="113" t="s">
        <v>264</v>
      </c>
      <c r="E168" s="113" t="s">
        <v>454</v>
      </c>
      <c r="F168" s="113" t="s">
        <v>277</v>
      </c>
      <c r="G168" s="113" t="s">
        <v>277</v>
      </c>
      <c r="H168" s="113" t="s">
        <v>278</v>
      </c>
      <c r="I168" s="113" t="s">
        <v>279</v>
      </c>
    </row>
    <row r="169" spans="1:9" hidden="1">
      <c r="A169" s="113">
        <v>208</v>
      </c>
      <c r="B169" s="113" t="s">
        <v>688</v>
      </c>
      <c r="C169" s="113" t="s">
        <v>689</v>
      </c>
      <c r="D169" s="113" t="s">
        <v>263</v>
      </c>
      <c r="E169" s="113" t="s">
        <v>321</v>
      </c>
      <c r="F169" s="113">
        <v>2</v>
      </c>
      <c r="G169" s="113">
        <v>1</v>
      </c>
      <c r="H169" s="113" t="s">
        <v>278</v>
      </c>
      <c r="I169" s="113" t="s">
        <v>265</v>
      </c>
    </row>
    <row r="170" spans="1:9">
      <c r="A170" s="113">
        <v>209</v>
      </c>
      <c r="B170" s="113" t="s">
        <v>690</v>
      </c>
      <c r="C170" s="113" t="s">
        <v>691</v>
      </c>
      <c r="D170" s="113" t="s">
        <v>264</v>
      </c>
      <c r="E170" s="113" t="s">
        <v>276</v>
      </c>
      <c r="F170" s="113">
        <v>1</v>
      </c>
      <c r="G170" s="113">
        <v>3</v>
      </c>
      <c r="H170" s="113" t="s">
        <v>280</v>
      </c>
      <c r="I170" s="113" t="s">
        <v>281</v>
      </c>
    </row>
    <row r="171" spans="1:9" hidden="1">
      <c r="A171" s="113">
        <v>210</v>
      </c>
      <c r="B171" s="113" t="s">
        <v>692</v>
      </c>
      <c r="C171" s="113" t="s">
        <v>693</v>
      </c>
      <c r="D171" s="113" t="s">
        <v>263</v>
      </c>
      <c r="E171" s="113" t="s">
        <v>292</v>
      </c>
      <c r="F171" s="113">
        <v>3</v>
      </c>
      <c r="G171" s="113">
        <v>0</v>
      </c>
      <c r="H171" s="113" t="s">
        <v>278</v>
      </c>
      <c r="I171" s="113" t="s">
        <v>265</v>
      </c>
    </row>
    <row r="172" spans="1:9" hidden="1">
      <c r="A172" s="113">
        <v>211</v>
      </c>
      <c r="B172" s="113" t="s">
        <v>694</v>
      </c>
      <c r="C172" s="113" t="s">
        <v>695</v>
      </c>
      <c r="D172" s="113" t="s">
        <v>264</v>
      </c>
      <c r="E172" s="113" t="s">
        <v>454</v>
      </c>
      <c r="F172" s="113" t="s">
        <v>277</v>
      </c>
      <c r="G172" s="113" t="s">
        <v>277</v>
      </c>
      <c r="H172" s="113" t="s">
        <v>278</v>
      </c>
      <c r="I172" s="113" t="s">
        <v>279</v>
      </c>
    </row>
    <row r="173" spans="1:9" hidden="1">
      <c r="A173" s="113">
        <v>212</v>
      </c>
      <c r="B173" s="113" t="s">
        <v>696</v>
      </c>
      <c r="C173" s="113" t="s">
        <v>697</v>
      </c>
      <c r="D173" s="113" t="s">
        <v>263</v>
      </c>
      <c r="E173" s="113" t="s">
        <v>321</v>
      </c>
      <c r="F173" s="113">
        <v>2</v>
      </c>
      <c r="G173" s="113">
        <v>2</v>
      </c>
      <c r="H173" s="113" t="s">
        <v>278</v>
      </c>
      <c r="I173" s="113" t="s">
        <v>265</v>
      </c>
    </row>
    <row r="174" spans="1:9" hidden="1">
      <c r="A174" s="113">
        <v>213</v>
      </c>
      <c r="B174" s="113" t="s">
        <v>698</v>
      </c>
      <c r="C174" s="113" t="s">
        <v>699</v>
      </c>
      <c r="D174" s="113" t="s">
        <v>264</v>
      </c>
      <c r="E174" s="113" t="s">
        <v>700</v>
      </c>
      <c r="F174" s="113" t="s">
        <v>277</v>
      </c>
      <c r="G174" s="113" t="s">
        <v>277</v>
      </c>
      <c r="H174" s="113" t="s">
        <v>278</v>
      </c>
      <c r="I174" s="113" t="s">
        <v>302</v>
      </c>
    </row>
    <row r="175" spans="1:9" hidden="1">
      <c r="A175" s="113">
        <v>214</v>
      </c>
      <c r="B175" s="113" t="s">
        <v>701</v>
      </c>
      <c r="C175" s="113" t="s">
        <v>702</v>
      </c>
      <c r="D175" s="113" t="s">
        <v>263</v>
      </c>
      <c r="E175" s="113" t="s">
        <v>558</v>
      </c>
      <c r="F175" s="113" t="s">
        <v>277</v>
      </c>
      <c r="G175" s="113" t="s">
        <v>277</v>
      </c>
      <c r="H175" s="113" t="s">
        <v>278</v>
      </c>
      <c r="I175" s="113" t="s">
        <v>279</v>
      </c>
    </row>
    <row r="176" spans="1:9" hidden="1">
      <c r="A176" s="113">
        <v>215</v>
      </c>
      <c r="B176" s="113" t="s">
        <v>703</v>
      </c>
      <c r="C176" s="113" t="s">
        <v>704</v>
      </c>
      <c r="D176" s="113" t="s">
        <v>263</v>
      </c>
      <c r="E176" s="113" t="s">
        <v>705</v>
      </c>
      <c r="F176" s="113">
        <v>3</v>
      </c>
      <c r="G176" s="113">
        <v>3</v>
      </c>
      <c r="H176" s="113" t="s">
        <v>278</v>
      </c>
      <c r="I176" s="113" t="s">
        <v>265</v>
      </c>
    </row>
    <row r="177" spans="1:9" hidden="1">
      <c r="A177" s="113">
        <v>216</v>
      </c>
      <c r="B177" s="113" t="s">
        <v>706</v>
      </c>
      <c r="C177" s="113" t="s">
        <v>707</v>
      </c>
      <c r="D177" s="113" t="s">
        <v>264</v>
      </c>
      <c r="E177" s="113" t="s">
        <v>671</v>
      </c>
      <c r="F177" s="113">
        <v>3</v>
      </c>
      <c r="G177" s="113">
        <v>1</v>
      </c>
      <c r="H177" s="113" t="s">
        <v>278</v>
      </c>
      <c r="I177" s="113" t="s">
        <v>265</v>
      </c>
    </row>
    <row r="178" spans="1:9" hidden="1">
      <c r="A178" s="113">
        <v>217</v>
      </c>
      <c r="B178" s="113" t="s">
        <v>708</v>
      </c>
      <c r="C178" s="113" t="s">
        <v>709</v>
      </c>
      <c r="D178" s="113" t="s">
        <v>263</v>
      </c>
      <c r="E178" s="113" t="s">
        <v>652</v>
      </c>
      <c r="F178" s="113">
        <v>2</v>
      </c>
      <c r="G178" s="113">
        <v>1</v>
      </c>
      <c r="H178" s="113" t="s">
        <v>278</v>
      </c>
      <c r="I178" s="113" t="s">
        <v>265</v>
      </c>
    </row>
    <row r="179" spans="1:9" hidden="1">
      <c r="A179" s="113">
        <v>218</v>
      </c>
      <c r="B179" s="113" t="s">
        <v>710</v>
      </c>
      <c r="C179" s="113" t="s">
        <v>711</v>
      </c>
      <c r="D179" s="113" t="s">
        <v>263</v>
      </c>
      <c r="E179" s="113" t="s">
        <v>623</v>
      </c>
      <c r="F179" s="113" t="s">
        <v>277</v>
      </c>
      <c r="G179" s="113">
        <v>0</v>
      </c>
      <c r="H179" s="113" t="s">
        <v>278</v>
      </c>
      <c r="I179" s="113" t="s">
        <v>267</v>
      </c>
    </row>
    <row r="180" spans="1:9" hidden="1">
      <c r="A180" s="113">
        <v>219</v>
      </c>
      <c r="B180" s="113" t="s">
        <v>712</v>
      </c>
      <c r="C180" s="113" t="s">
        <v>713</v>
      </c>
      <c r="D180" s="113" t="s">
        <v>264</v>
      </c>
      <c r="E180" s="113" t="s">
        <v>714</v>
      </c>
      <c r="F180" s="113" t="s">
        <v>277</v>
      </c>
      <c r="G180" s="113">
        <v>0</v>
      </c>
      <c r="H180" s="113" t="s">
        <v>278</v>
      </c>
      <c r="I180" s="113" t="s">
        <v>267</v>
      </c>
    </row>
    <row r="181" spans="1:9" hidden="1">
      <c r="A181" s="113">
        <v>220</v>
      </c>
      <c r="B181" s="113" t="s">
        <v>715</v>
      </c>
      <c r="C181" s="113" t="s">
        <v>716</v>
      </c>
      <c r="D181" s="113" t="s">
        <v>263</v>
      </c>
      <c r="E181" s="113" t="s">
        <v>517</v>
      </c>
      <c r="F181" s="113" t="s">
        <v>277</v>
      </c>
      <c r="G181" s="113" t="s">
        <v>277</v>
      </c>
      <c r="H181" s="113" t="s">
        <v>278</v>
      </c>
      <c r="I181" s="113" t="s">
        <v>279</v>
      </c>
    </row>
    <row r="182" spans="1:9" hidden="1">
      <c r="A182" s="113">
        <v>221</v>
      </c>
      <c r="B182" s="113" t="s">
        <v>717</v>
      </c>
      <c r="C182" s="113" t="s">
        <v>718</v>
      </c>
      <c r="D182" s="113" t="s">
        <v>263</v>
      </c>
      <c r="E182" s="113" t="s">
        <v>282</v>
      </c>
      <c r="F182" s="113">
        <v>2</v>
      </c>
      <c r="G182" s="113">
        <v>1</v>
      </c>
      <c r="H182" s="113" t="s">
        <v>278</v>
      </c>
      <c r="I182" s="113" t="s">
        <v>265</v>
      </c>
    </row>
    <row r="183" spans="1:9" hidden="1">
      <c r="A183" s="113">
        <v>222</v>
      </c>
      <c r="B183" s="113" t="s">
        <v>719</v>
      </c>
      <c r="C183" s="113" t="s">
        <v>720</v>
      </c>
      <c r="D183" s="113" t="s">
        <v>264</v>
      </c>
      <c r="E183" s="113" t="s">
        <v>433</v>
      </c>
      <c r="F183" s="113" t="s">
        <v>277</v>
      </c>
      <c r="G183" s="113" t="s">
        <v>277</v>
      </c>
      <c r="H183" s="113" t="s">
        <v>278</v>
      </c>
      <c r="I183" s="113" t="s">
        <v>279</v>
      </c>
    </row>
    <row r="184" spans="1:9" hidden="1">
      <c r="A184" s="113">
        <v>223</v>
      </c>
      <c r="B184" s="113" t="s">
        <v>721</v>
      </c>
      <c r="C184" s="113" t="s">
        <v>722</v>
      </c>
      <c r="D184" s="113" t="s">
        <v>263</v>
      </c>
      <c r="E184" s="113" t="s">
        <v>433</v>
      </c>
      <c r="F184" s="113" t="s">
        <v>277</v>
      </c>
      <c r="G184" s="113" t="s">
        <v>277</v>
      </c>
      <c r="H184" s="113" t="s">
        <v>278</v>
      </c>
      <c r="I184" s="113" t="s">
        <v>279</v>
      </c>
    </row>
    <row r="185" spans="1:9" hidden="1">
      <c r="A185" s="113">
        <v>224</v>
      </c>
      <c r="B185" s="113" t="s">
        <v>723</v>
      </c>
      <c r="C185" s="113" t="s">
        <v>724</v>
      </c>
      <c r="D185" s="113" t="s">
        <v>263</v>
      </c>
      <c r="E185" s="113" t="s">
        <v>457</v>
      </c>
      <c r="F185" s="113" t="s">
        <v>277</v>
      </c>
      <c r="G185" s="113" t="s">
        <v>277</v>
      </c>
      <c r="H185" s="113" t="s">
        <v>278</v>
      </c>
      <c r="I185" s="113" t="s">
        <v>279</v>
      </c>
    </row>
    <row r="186" spans="1:9" hidden="1">
      <c r="A186" s="113">
        <v>225</v>
      </c>
      <c r="B186" s="113" t="s">
        <v>725</v>
      </c>
      <c r="C186" s="113" t="s">
        <v>726</v>
      </c>
      <c r="D186" s="113" t="s">
        <v>264</v>
      </c>
      <c r="E186" s="113" t="s">
        <v>454</v>
      </c>
      <c r="F186" s="113" t="s">
        <v>277</v>
      </c>
      <c r="G186" s="113" t="s">
        <v>277</v>
      </c>
      <c r="H186" s="113" t="s">
        <v>278</v>
      </c>
      <c r="I186" s="113" t="s">
        <v>279</v>
      </c>
    </row>
    <row r="187" spans="1:9" hidden="1">
      <c r="A187" s="113">
        <v>226</v>
      </c>
      <c r="B187" s="113" t="s">
        <v>727</v>
      </c>
      <c r="C187" s="113" t="s">
        <v>728</v>
      </c>
      <c r="D187" s="113" t="s">
        <v>263</v>
      </c>
      <c r="E187" s="113" t="s">
        <v>381</v>
      </c>
      <c r="F187" s="113">
        <v>2</v>
      </c>
      <c r="G187" s="113">
        <v>3</v>
      </c>
      <c r="H187" s="113" t="s">
        <v>278</v>
      </c>
      <c r="I187" s="113" t="s">
        <v>265</v>
      </c>
    </row>
    <row r="188" spans="1:9" hidden="1">
      <c r="A188" s="113">
        <v>227</v>
      </c>
      <c r="B188" s="113" t="s">
        <v>729</v>
      </c>
      <c r="C188" s="113" t="s">
        <v>730</v>
      </c>
      <c r="D188" s="113" t="s">
        <v>263</v>
      </c>
      <c r="E188" s="113" t="s">
        <v>295</v>
      </c>
      <c r="F188" s="113" t="s">
        <v>277</v>
      </c>
      <c r="G188" s="113">
        <v>0</v>
      </c>
      <c r="H188" s="113" t="s">
        <v>278</v>
      </c>
      <c r="I188" s="113" t="s">
        <v>267</v>
      </c>
    </row>
    <row r="189" spans="1:9" hidden="1">
      <c r="A189" s="113">
        <v>228</v>
      </c>
      <c r="B189" s="113" t="s">
        <v>731</v>
      </c>
      <c r="C189" s="113" t="s">
        <v>732</v>
      </c>
      <c r="D189" s="113" t="s">
        <v>264</v>
      </c>
      <c r="E189" s="113" t="s">
        <v>282</v>
      </c>
      <c r="F189" s="113">
        <v>2</v>
      </c>
      <c r="G189" s="113">
        <v>5</v>
      </c>
      <c r="H189" s="113" t="s">
        <v>278</v>
      </c>
      <c r="I189" s="113" t="s">
        <v>265</v>
      </c>
    </row>
    <row r="190" spans="1:9" hidden="1">
      <c r="A190" s="113">
        <v>229</v>
      </c>
      <c r="B190" s="113" t="s">
        <v>733</v>
      </c>
      <c r="C190" s="113" t="s">
        <v>734</v>
      </c>
      <c r="D190" s="113" t="s">
        <v>264</v>
      </c>
      <c r="E190" s="113" t="s">
        <v>614</v>
      </c>
      <c r="F190" s="113">
        <v>2</v>
      </c>
      <c r="G190" s="113">
        <v>1</v>
      </c>
      <c r="H190" s="113" t="s">
        <v>278</v>
      </c>
      <c r="I190" s="113" t="s">
        <v>265</v>
      </c>
    </row>
    <row r="191" spans="1:9" hidden="1">
      <c r="A191" s="113">
        <v>230</v>
      </c>
      <c r="B191" s="113" t="s">
        <v>735</v>
      </c>
      <c r="C191" s="113" t="s">
        <v>736</v>
      </c>
      <c r="D191" s="113" t="s">
        <v>264</v>
      </c>
      <c r="E191" s="113" t="s">
        <v>737</v>
      </c>
      <c r="F191" s="113" t="s">
        <v>277</v>
      </c>
      <c r="G191" s="113" t="s">
        <v>277</v>
      </c>
      <c r="H191" s="113" t="s">
        <v>278</v>
      </c>
      <c r="I191" s="113" t="s">
        <v>302</v>
      </c>
    </row>
    <row r="192" spans="1:9" hidden="1">
      <c r="A192" s="113">
        <v>231</v>
      </c>
      <c r="B192" s="113" t="s">
        <v>738</v>
      </c>
      <c r="C192" s="113" t="s">
        <v>739</v>
      </c>
      <c r="D192" s="113" t="s">
        <v>263</v>
      </c>
      <c r="E192" s="113" t="s">
        <v>349</v>
      </c>
      <c r="F192" s="113" t="s">
        <v>277</v>
      </c>
      <c r="G192" s="113" t="s">
        <v>277</v>
      </c>
      <c r="H192" s="113" t="s">
        <v>278</v>
      </c>
      <c r="I192" s="113" t="s">
        <v>279</v>
      </c>
    </row>
    <row r="193" spans="1:9" hidden="1">
      <c r="A193" s="113">
        <v>232</v>
      </c>
      <c r="B193" s="113" t="s">
        <v>740</v>
      </c>
      <c r="C193" s="113" t="s">
        <v>741</v>
      </c>
      <c r="D193" s="113" t="s">
        <v>264</v>
      </c>
      <c r="E193" s="113" t="s">
        <v>433</v>
      </c>
      <c r="F193" s="113">
        <v>2</v>
      </c>
      <c r="G193" s="113">
        <v>0</v>
      </c>
      <c r="H193" s="113" t="s">
        <v>278</v>
      </c>
      <c r="I193" s="113" t="s">
        <v>265</v>
      </c>
    </row>
    <row r="194" spans="1:9" hidden="1">
      <c r="A194" s="113">
        <v>233</v>
      </c>
      <c r="B194" s="113" t="s">
        <v>742</v>
      </c>
      <c r="C194" s="113" t="s">
        <v>743</v>
      </c>
      <c r="D194" s="113" t="s">
        <v>264</v>
      </c>
      <c r="E194" s="113" t="s">
        <v>358</v>
      </c>
      <c r="F194" s="113" t="s">
        <v>277</v>
      </c>
      <c r="G194" s="113" t="s">
        <v>277</v>
      </c>
      <c r="H194" s="113" t="s">
        <v>278</v>
      </c>
      <c r="I194" s="113" t="s">
        <v>279</v>
      </c>
    </row>
    <row r="195" spans="1:9" hidden="1">
      <c r="A195" s="113">
        <v>234</v>
      </c>
      <c r="B195" s="113" t="s">
        <v>744</v>
      </c>
      <c r="C195" s="113" t="s">
        <v>745</v>
      </c>
      <c r="D195" s="113" t="s">
        <v>264</v>
      </c>
      <c r="E195" s="113" t="s">
        <v>321</v>
      </c>
      <c r="F195" s="113">
        <v>2</v>
      </c>
      <c r="G195" s="113">
        <v>2</v>
      </c>
      <c r="H195" s="113" t="s">
        <v>278</v>
      </c>
      <c r="I195" s="113" t="s">
        <v>265</v>
      </c>
    </row>
    <row r="196" spans="1:9" hidden="1">
      <c r="A196" s="113">
        <v>235</v>
      </c>
      <c r="B196" s="113" t="s">
        <v>746</v>
      </c>
      <c r="C196" s="113" t="s">
        <v>747</v>
      </c>
      <c r="D196" s="113" t="s">
        <v>264</v>
      </c>
      <c r="E196" s="113" t="s">
        <v>386</v>
      </c>
      <c r="F196" s="113" t="s">
        <v>277</v>
      </c>
      <c r="G196" s="113" t="s">
        <v>277</v>
      </c>
      <c r="H196" s="113" t="s">
        <v>278</v>
      </c>
      <c r="I196" s="113" t="s">
        <v>279</v>
      </c>
    </row>
    <row r="197" spans="1:9">
      <c r="A197" s="113">
        <v>236</v>
      </c>
      <c r="B197" s="113" t="s">
        <v>748</v>
      </c>
      <c r="C197" s="113" t="s">
        <v>749</v>
      </c>
      <c r="D197" s="113" t="s">
        <v>263</v>
      </c>
      <c r="E197" s="113" t="s">
        <v>623</v>
      </c>
      <c r="F197" s="113">
        <v>1</v>
      </c>
      <c r="G197" s="113">
        <v>0</v>
      </c>
      <c r="H197" s="113" t="s">
        <v>280</v>
      </c>
      <c r="I197" s="113" t="s">
        <v>281</v>
      </c>
    </row>
    <row r="198" spans="1:9" hidden="1">
      <c r="A198" s="113">
        <v>237</v>
      </c>
      <c r="B198" s="113" t="s">
        <v>750</v>
      </c>
      <c r="C198" s="113" t="s">
        <v>751</v>
      </c>
      <c r="D198" s="113" t="s">
        <v>264</v>
      </c>
      <c r="E198" s="113" t="s">
        <v>386</v>
      </c>
      <c r="F198" s="113" t="s">
        <v>277</v>
      </c>
      <c r="G198" s="113" t="s">
        <v>277</v>
      </c>
      <c r="H198" s="113" t="s">
        <v>278</v>
      </c>
      <c r="I198" s="113" t="s">
        <v>279</v>
      </c>
    </row>
    <row r="199" spans="1:9" hidden="1">
      <c r="A199" s="113">
        <v>238</v>
      </c>
      <c r="B199" s="113" t="s">
        <v>752</v>
      </c>
      <c r="C199" s="113" t="s">
        <v>753</v>
      </c>
      <c r="D199" s="113" t="s">
        <v>264</v>
      </c>
      <c r="E199" s="113" t="s">
        <v>495</v>
      </c>
      <c r="F199" s="113" t="s">
        <v>277</v>
      </c>
      <c r="G199" s="113" t="s">
        <v>277</v>
      </c>
      <c r="H199" s="113" t="s">
        <v>278</v>
      </c>
      <c r="I199" s="113" t="s">
        <v>302</v>
      </c>
    </row>
    <row r="200" spans="1:9" hidden="1">
      <c r="A200" s="113">
        <v>239</v>
      </c>
      <c r="B200" s="113" t="s">
        <v>754</v>
      </c>
      <c r="C200" s="113" t="s">
        <v>755</v>
      </c>
      <c r="D200" s="113" t="s">
        <v>263</v>
      </c>
      <c r="E200" s="113" t="s">
        <v>756</v>
      </c>
      <c r="F200" s="113">
        <v>2</v>
      </c>
      <c r="G200" s="113">
        <v>2</v>
      </c>
      <c r="H200" s="113" t="s">
        <v>278</v>
      </c>
      <c r="I200" s="113" t="s">
        <v>265</v>
      </c>
    </row>
    <row r="201" spans="1:9" hidden="1">
      <c r="A201" s="113">
        <v>240</v>
      </c>
      <c r="B201" s="113" t="s">
        <v>757</v>
      </c>
      <c r="C201" s="113" t="s">
        <v>758</v>
      </c>
      <c r="D201" s="113" t="s">
        <v>263</v>
      </c>
      <c r="E201" s="113" t="s">
        <v>586</v>
      </c>
      <c r="F201" s="113">
        <v>2</v>
      </c>
      <c r="G201" s="113">
        <v>1</v>
      </c>
      <c r="H201" s="113" t="s">
        <v>278</v>
      </c>
      <c r="I201" s="113" t="s">
        <v>265</v>
      </c>
    </row>
    <row r="202" spans="1:9" hidden="1">
      <c r="A202" s="113">
        <v>241</v>
      </c>
      <c r="B202" s="113" t="s">
        <v>759</v>
      </c>
      <c r="C202" s="113" t="s">
        <v>760</v>
      </c>
      <c r="D202" s="113" t="s">
        <v>263</v>
      </c>
      <c r="E202" s="113" t="s">
        <v>424</v>
      </c>
      <c r="F202" s="113">
        <v>2</v>
      </c>
      <c r="G202" s="113">
        <v>3</v>
      </c>
      <c r="H202" s="113" t="s">
        <v>278</v>
      </c>
      <c r="I202" s="113" t="s">
        <v>265</v>
      </c>
    </row>
    <row r="203" spans="1:9" hidden="1">
      <c r="A203" s="113">
        <v>242</v>
      </c>
      <c r="B203" s="113" t="s">
        <v>761</v>
      </c>
      <c r="C203" s="113" t="s">
        <v>762</v>
      </c>
      <c r="D203" s="113" t="s">
        <v>263</v>
      </c>
      <c r="E203" s="113" t="s">
        <v>349</v>
      </c>
      <c r="F203" s="113" t="s">
        <v>277</v>
      </c>
      <c r="G203" s="113" t="s">
        <v>277</v>
      </c>
      <c r="H203" s="113" t="s">
        <v>278</v>
      </c>
      <c r="I203" s="113" t="s">
        <v>279</v>
      </c>
    </row>
    <row r="204" spans="1:9" hidden="1">
      <c r="A204" s="113">
        <v>243</v>
      </c>
      <c r="B204" s="113" t="s">
        <v>763</v>
      </c>
      <c r="C204" s="113" t="s">
        <v>764</v>
      </c>
      <c r="D204" s="113" t="s">
        <v>263</v>
      </c>
      <c r="E204" s="113" t="s">
        <v>286</v>
      </c>
      <c r="F204" s="113">
        <v>2</v>
      </c>
      <c r="G204" s="113">
        <v>2</v>
      </c>
      <c r="H204" s="113" t="s">
        <v>278</v>
      </c>
      <c r="I204" s="113" t="s">
        <v>265</v>
      </c>
    </row>
    <row r="205" spans="1:9" hidden="1">
      <c r="A205" s="113">
        <v>244</v>
      </c>
      <c r="B205" s="113" t="s">
        <v>765</v>
      </c>
      <c r="C205" s="113" t="s">
        <v>766</v>
      </c>
      <c r="D205" s="113" t="s">
        <v>264</v>
      </c>
      <c r="E205" s="113" t="s">
        <v>284</v>
      </c>
      <c r="F205" s="113">
        <v>2</v>
      </c>
      <c r="G205" s="113">
        <v>0</v>
      </c>
      <c r="H205" s="113" t="s">
        <v>278</v>
      </c>
      <c r="I205" s="113" t="s">
        <v>265</v>
      </c>
    </row>
    <row r="206" spans="1:9" hidden="1">
      <c r="A206" s="113">
        <v>245</v>
      </c>
      <c r="B206" s="113" t="s">
        <v>767</v>
      </c>
      <c r="C206" s="113" t="s">
        <v>768</v>
      </c>
      <c r="D206" s="113" t="s">
        <v>263</v>
      </c>
      <c r="E206" s="113" t="s">
        <v>447</v>
      </c>
      <c r="F206" s="113" t="s">
        <v>277</v>
      </c>
      <c r="G206" s="113" t="s">
        <v>277</v>
      </c>
      <c r="H206" s="113" t="s">
        <v>278</v>
      </c>
      <c r="I206" s="113" t="s">
        <v>279</v>
      </c>
    </row>
    <row r="207" spans="1:9" hidden="1">
      <c r="A207" s="113">
        <v>246</v>
      </c>
      <c r="B207" s="113" t="s">
        <v>769</v>
      </c>
      <c r="C207" s="113" t="s">
        <v>770</v>
      </c>
      <c r="D207" s="113" t="s">
        <v>263</v>
      </c>
      <c r="E207" s="113" t="s">
        <v>289</v>
      </c>
      <c r="F207" s="113">
        <v>2</v>
      </c>
      <c r="G207" s="113">
        <v>2</v>
      </c>
      <c r="H207" s="113" t="s">
        <v>278</v>
      </c>
      <c r="I207" s="113" t="s">
        <v>265</v>
      </c>
    </row>
    <row r="208" spans="1:9" hidden="1">
      <c r="A208" s="113">
        <v>247</v>
      </c>
      <c r="B208" s="113" t="s">
        <v>771</v>
      </c>
      <c r="C208" s="113" t="s">
        <v>772</v>
      </c>
      <c r="D208" s="113" t="s">
        <v>263</v>
      </c>
      <c r="E208" s="113" t="s">
        <v>773</v>
      </c>
      <c r="F208" s="113" t="s">
        <v>277</v>
      </c>
      <c r="G208" s="113" t="s">
        <v>277</v>
      </c>
      <c r="H208" s="113" t="s">
        <v>278</v>
      </c>
      <c r="I208" s="113" t="s">
        <v>279</v>
      </c>
    </row>
    <row r="209" spans="1:9" hidden="1">
      <c r="A209" s="113">
        <v>248</v>
      </c>
      <c r="B209" s="113" t="s">
        <v>774</v>
      </c>
      <c r="C209" s="113" t="s">
        <v>775</v>
      </c>
      <c r="D209" s="113" t="s">
        <v>263</v>
      </c>
      <c r="E209" s="113" t="s">
        <v>310</v>
      </c>
      <c r="F209" s="113">
        <v>2</v>
      </c>
      <c r="G209" s="113">
        <v>1</v>
      </c>
      <c r="H209" s="113" t="s">
        <v>278</v>
      </c>
      <c r="I209" s="113" t="s">
        <v>265</v>
      </c>
    </row>
    <row r="210" spans="1:9" hidden="1">
      <c r="A210" s="113">
        <v>249</v>
      </c>
      <c r="B210" s="113" t="s">
        <v>776</v>
      </c>
      <c r="C210" s="113" t="s">
        <v>777</v>
      </c>
      <c r="D210" s="113" t="s">
        <v>264</v>
      </c>
      <c r="E210" s="113" t="s">
        <v>342</v>
      </c>
      <c r="F210" s="113">
        <v>2</v>
      </c>
      <c r="G210" s="113">
        <v>1</v>
      </c>
      <c r="H210" s="113" t="s">
        <v>278</v>
      </c>
      <c r="I210" s="113" t="s">
        <v>265</v>
      </c>
    </row>
    <row r="211" spans="1:9" hidden="1">
      <c r="A211" s="113">
        <v>250</v>
      </c>
      <c r="B211" s="113" t="s">
        <v>778</v>
      </c>
      <c r="C211" s="113" t="s">
        <v>779</v>
      </c>
      <c r="D211" s="113" t="s">
        <v>263</v>
      </c>
      <c r="E211" s="113" t="s">
        <v>563</v>
      </c>
      <c r="F211" s="113" t="s">
        <v>277</v>
      </c>
      <c r="G211" s="113" t="s">
        <v>277</v>
      </c>
      <c r="H211" s="113" t="s">
        <v>278</v>
      </c>
      <c r="I211" s="113" t="s">
        <v>279</v>
      </c>
    </row>
    <row r="212" spans="1:9" hidden="1">
      <c r="A212" s="113">
        <v>251</v>
      </c>
      <c r="B212" s="113" t="s">
        <v>780</v>
      </c>
      <c r="C212" s="113" t="s">
        <v>781</v>
      </c>
      <c r="D212" s="113" t="s">
        <v>263</v>
      </c>
      <c r="E212" s="113" t="s">
        <v>782</v>
      </c>
      <c r="F212" s="113" t="s">
        <v>277</v>
      </c>
      <c r="G212" s="113" t="s">
        <v>277</v>
      </c>
      <c r="H212" s="113" t="s">
        <v>278</v>
      </c>
      <c r="I212" s="113" t="s">
        <v>279</v>
      </c>
    </row>
    <row r="213" spans="1:9">
      <c r="A213" s="113">
        <v>252</v>
      </c>
      <c r="B213" s="113" t="s">
        <v>783</v>
      </c>
      <c r="C213" s="113" t="s">
        <v>784</v>
      </c>
      <c r="D213" s="113" t="s">
        <v>264</v>
      </c>
      <c r="E213" s="113" t="s">
        <v>366</v>
      </c>
      <c r="F213" s="113">
        <v>4</v>
      </c>
      <c r="G213" s="113">
        <v>1</v>
      </c>
      <c r="H213" s="113" t="s">
        <v>280</v>
      </c>
      <c r="I213" s="113" t="s">
        <v>281</v>
      </c>
    </row>
    <row r="214" spans="1:9" hidden="1">
      <c r="A214" s="113">
        <v>253</v>
      </c>
      <c r="B214" s="113" t="s">
        <v>785</v>
      </c>
      <c r="C214" s="113" t="s">
        <v>786</v>
      </c>
      <c r="D214" s="113" t="s">
        <v>264</v>
      </c>
      <c r="E214" s="113" t="s">
        <v>292</v>
      </c>
      <c r="F214" s="113">
        <v>2</v>
      </c>
      <c r="G214" s="113">
        <v>2</v>
      </c>
      <c r="H214" s="113" t="s">
        <v>278</v>
      </c>
      <c r="I214" s="113" t="s">
        <v>265</v>
      </c>
    </row>
    <row r="215" spans="1:9" hidden="1">
      <c r="A215" s="113">
        <v>254</v>
      </c>
      <c r="B215" s="113" t="s">
        <v>787</v>
      </c>
      <c r="C215" s="113" t="s">
        <v>788</v>
      </c>
      <c r="D215" s="113" t="s">
        <v>264</v>
      </c>
      <c r="E215" s="113" t="s">
        <v>282</v>
      </c>
      <c r="F215" s="113">
        <v>2</v>
      </c>
      <c r="G215" s="113">
        <v>2</v>
      </c>
      <c r="H215" s="113" t="s">
        <v>278</v>
      </c>
      <c r="I215" s="113" t="s">
        <v>265</v>
      </c>
    </row>
    <row r="216" spans="1:9" hidden="1">
      <c r="A216" s="113">
        <v>255</v>
      </c>
      <c r="B216" s="113" t="s">
        <v>789</v>
      </c>
      <c r="C216" s="113" t="s">
        <v>790</v>
      </c>
      <c r="D216" s="113" t="s">
        <v>264</v>
      </c>
      <c r="E216" s="113" t="s">
        <v>671</v>
      </c>
      <c r="F216" s="113">
        <v>2</v>
      </c>
      <c r="G216" s="113">
        <v>1</v>
      </c>
      <c r="H216" s="113" t="s">
        <v>278</v>
      </c>
      <c r="I216" s="113" t="s">
        <v>265</v>
      </c>
    </row>
    <row r="217" spans="1:9" hidden="1">
      <c r="A217" s="113">
        <v>256</v>
      </c>
      <c r="B217" s="113" t="s">
        <v>791</v>
      </c>
      <c r="C217" s="113" t="s">
        <v>792</v>
      </c>
      <c r="D217" s="113" t="s">
        <v>264</v>
      </c>
      <c r="E217" s="113" t="s">
        <v>467</v>
      </c>
      <c r="F217" s="113" t="s">
        <v>277</v>
      </c>
      <c r="G217" s="113" t="s">
        <v>277</v>
      </c>
      <c r="H217" s="113" t="s">
        <v>278</v>
      </c>
      <c r="I217" s="113" t="s">
        <v>279</v>
      </c>
    </row>
    <row r="218" spans="1:9" hidden="1">
      <c r="A218" s="113">
        <v>257</v>
      </c>
      <c r="B218" s="113" t="s">
        <v>793</v>
      </c>
      <c r="C218" s="113" t="s">
        <v>794</v>
      </c>
      <c r="D218" s="113" t="s">
        <v>263</v>
      </c>
      <c r="E218" s="113" t="s">
        <v>371</v>
      </c>
      <c r="F218" s="113" t="s">
        <v>277</v>
      </c>
      <c r="G218" s="113">
        <v>0</v>
      </c>
      <c r="H218" s="113" t="s">
        <v>278</v>
      </c>
      <c r="I218" s="113" t="s">
        <v>267</v>
      </c>
    </row>
    <row r="219" spans="1:9" hidden="1">
      <c r="A219" s="113">
        <v>258</v>
      </c>
      <c r="B219" s="113" t="s">
        <v>795</v>
      </c>
      <c r="C219" s="113" t="s">
        <v>796</v>
      </c>
      <c r="D219" s="113" t="s">
        <v>263</v>
      </c>
      <c r="E219" s="113" t="s">
        <v>464</v>
      </c>
      <c r="F219" s="113">
        <v>3</v>
      </c>
      <c r="G219" s="113">
        <v>0</v>
      </c>
      <c r="H219" s="113" t="s">
        <v>278</v>
      </c>
      <c r="I219" s="113" t="s">
        <v>265</v>
      </c>
    </row>
    <row r="220" spans="1:9" hidden="1">
      <c r="A220" s="113">
        <v>259</v>
      </c>
      <c r="B220" s="113" t="s">
        <v>797</v>
      </c>
      <c r="C220" s="113" t="s">
        <v>798</v>
      </c>
      <c r="D220" s="113" t="s">
        <v>264</v>
      </c>
      <c r="E220" s="113" t="s">
        <v>799</v>
      </c>
      <c r="F220" s="113" t="s">
        <v>277</v>
      </c>
      <c r="G220" s="113" t="s">
        <v>277</v>
      </c>
      <c r="H220" s="113" t="s">
        <v>278</v>
      </c>
      <c r="I220" s="113" t="s">
        <v>279</v>
      </c>
    </row>
    <row r="221" spans="1:9" hidden="1">
      <c r="A221" s="113">
        <v>260</v>
      </c>
      <c r="B221" s="113" t="s">
        <v>800</v>
      </c>
      <c r="C221" s="113" t="s">
        <v>801</v>
      </c>
      <c r="D221" s="113" t="s">
        <v>263</v>
      </c>
      <c r="E221" s="113" t="s">
        <v>381</v>
      </c>
      <c r="F221" s="113" t="s">
        <v>277</v>
      </c>
      <c r="G221" s="113" t="s">
        <v>277</v>
      </c>
      <c r="H221" s="113" t="s">
        <v>278</v>
      </c>
      <c r="I221" s="113" t="s">
        <v>279</v>
      </c>
    </row>
    <row r="222" spans="1:9" hidden="1">
      <c r="A222" s="113">
        <v>261</v>
      </c>
      <c r="B222" s="113" t="s">
        <v>802</v>
      </c>
      <c r="C222" s="113" t="s">
        <v>803</v>
      </c>
      <c r="D222" s="113" t="s">
        <v>264</v>
      </c>
      <c r="E222" s="113" t="s">
        <v>358</v>
      </c>
      <c r="F222" s="113" t="s">
        <v>277</v>
      </c>
      <c r="G222" s="113" t="s">
        <v>277</v>
      </c>
      <c r="H222" s="113" t="s">
        <v>278</v>
      </c>
      <c r="I222" s="113" t="s">
        <v>279</v>
      </c>
    </row>
    <row r="223" spans="1:9" hidden="1">
      <c r="A223" s="113">
        <v>262</v>
      </c>
      <c r="B223" s="113" t="s">
        <v>804</v>
      </c>
      <c r="C223" s="113" t="s">
        <v>805</v>
      </c>
      <c r="D223" s="113" t="s">
        <v>264</v>
      </c>
      <c r="E223" s="113" t="s">
        <v>652</v>
      </c>
      <c r="F223" s="113" t="s">
        <v>277</v>
      </c>
      <c r="G223" s="113">
        <v>0</v>
      </c>
      <c r="H223" s="113" t="s">
        <v>278</v>
      </c>
      <c r="I223" s="113" t="s">
        <v>267</v>
      </c>
    </row>
    <row r="224" spans="1:9" hidden="1">
      <c r="A224" s="113">
        <v>263</v>
      </c>
      <c r="B224" s="113" t="s">
        <v>806</v>
      </c>
      <c r="C224" s="113" t="s">
        <v>807</v>
      </c>
      <c r="D224" s="113" t="s">
        <v>263</v>
      </c>
      <c r="E224" s="113" t="s">
        <v>586</v>
      </c>
      <c r="F224" s="113" t="s">
        <v>277</v>
      </c>
      <c r="G224" s="113" t="s">
        <v>277</v>
      </c>
      <c r="H224" s="113" t="s">
        <v>278</v>
      </c>
      <c r="I224" s="113" t="s">
        <v>279</v>
      </c>
    </row>
    <row r="225" spans="1:9" hidden="1">
      <c r="A225" s="113">
        <v>264</v>
      </c>
      <c r="B225" s="113" t="s">
        <v>808</v>
      </c>
      <c r="C225" s="113" t="s">
        <v>809</v>
      </c>
      <c r="D225" s="113" t="s">
        <v>263</v>
      </c>
      <c r="E225" s="113" t="s">
        <v>285</v>
      </c>
      <c r="F225" s="113">
        <v>2</v>
      </c>
      <c r="G225" s="113">
        <v>1</v>
      </c>
      <c r="H225" s="113" t="s">
        <v>278</v>
      </c>
      <c r="I225" s="113" t="s">
        <v>265</v>
      </c>
    </row>
    <row r="226" spans="1:9" hidden="1">
      <c r="A226" s="113">
        <v>265</v>
      </c>
      <c r="B226" s="113" t="s">
        <v>810</v>
      </c>
      <c r="C226" s="113" t="s">
        <v>811</v>
      </c>
      <c r="D226" s="113" t="s">
        <v>264</v>
      </c>
      <c r="E226" s="113" t="s">
        <v>326</v>
      </c>
      <c r="F226" s="113">
        <v>2</v>
      </c>
      <c r="G226" s="113">
        <v>1</v>
      </c>
      <c r="H226" s="113" t="s">
        <v>278</v>
      </c>
      <c r="I226" s="113" t="s">
        <v>265</v>
      </c>
    </row>
    <row r="227" spans="1:9" hidden="1">
      <c r="A227" s="113">
        <v>266</v>
      </c>
      <c r="B227" s="113" t="s">
        <v>812</v>
      </c>
      <c r="C227" s="113" t="s">
        <v>813</v>
      </c>
      <c r="D227" s="113" t="s">
        <v>264</v>
      </c>
      <c r="E227" s="113" t="s">
        <v>558</v>
      </c>
      <c r="F227" s="113">
        <v>2</v>
      </c>
      <c r="G227" s="113">
        <v>2</v>
      </c>
      <c r="H227" s="113" t="s">
        <v>278</v>
      </c>
      <c r="I227" s="113" t="s">
        <v>265</v>
      </c>
    </row>
    <row r="228" spans="1:9">
      <c r="A228" s="113">
        <v>267</v>
      </c>
      <c r="B228" s="113" t="s">
        <v>814</v>
      </c>
      <c r="C228" s="113" t="s">
        <v>815</v>
      </c>
      <c r="D228" s="113" t="s">
        <v>263</v>
      </c>
      <c r="E228" s="113" t="s">
        <v>482</v>
      </c>
      <c r="F228" s="113">
        <v>1</v>
      </c>
      <c r="G228" s="113">
        <v>5</v>
      </c>
      <c r="H228" s="113" t="s">
        <v>280</v>
      </c>
      <c r="I228" s="113" t="s">
        <v>281</v>
      </c>
    </row>
    <row r="229" spans="1:9">
      <c r="A229" s="113">
        <v>268</v>
      </c>
      <c r="B229" s="113" t="s">
        <v>816</v>
      </c>
      <c r="C229" s="113" t="s">
        <v>817</v>
      </c>
      <c r="D229" s="113" t="s">
        <v>263</v>
      </c>
      <c r="E229" s="113" t="s">
        <v>413</v>
      </c>
      <c r="F229" s="113">
        <v>1</v>
      </c>
      <c r="G229" s="113">
        <v>1</v>
      </c>
      <c r="H229" s="113" t="s">
        <v>280</v>
      </c>
      <c r="I229" s="113" t="s">
        <v>281</v>
      </c>
    </row>
    <row r="230" spans="1:9" hidden="1">
      <c r="A230" s="113">
        <v>269</v>
      </c>
      <c r="B230" s="113" t="s">
        <v>818</v>
      </c>
      <c r="C230" s="113" t="s">
        <v>819</v>
      </c>
      <c r="D230" s="113" t="s">
        <v>264</v>
      </c>
      <c r="E230" s="113" t="s">
        <v>454</v>
      </c>
      <c r="F230" s="113" t="s">
        <v>277</v>
      </c>
      <c r="G230" s="113" t="s">
        <v>277</v>
      </c>
      <c r="H230" s="113" t="s">
        <v>278</v>
      </c>
      <c r="I230" s="113" t="s">
        <v>279</v>
      </c>
    </row>
    <row r="231" spans="1:9" hidden="1">
      <c r="A231" s="113">
        <v>270</v>
      </c>
      <c r="B231" s="113" t="s">
        <v>820</v>
      </c>
      <c r="C231" s="113" t="s">
        <v>821</v>
      </c>
      <c r="D231" s="113" t="s">
        <v>264</v>
      </c>
      <c r="E231" s="113" t="s">
        <v>298</v>
      </c>
      <c r="F231" s="113" t="s">
        <v>277</v>
      </c>
      <c r="G231" s="113" t="s">
        <v>277</v>
      </c>
      <c r="H231" s="113" t="s">
        <v>278</v>
      </c>
      <c r="I231" s="113" t="s">
        <v>279</v>
      </c>
    </row>
    <row r="232" spans="1:9" hidden="1">
      <c r="A232" s="113">
        <v>271</v>
      </c>
      <c r="B232" s="113" t="s">
        <v>822</v>
      </c>
      <c r="C232" s="113" t="s">
        <v>823</v>
      </c>
      <c r="D232" s="113" t="s">
        <v>264</v>
      </c>
      <c r="E232" s="113" t="s">
        <v>310</v>
      </c>
      <c r="F232" s="113">
        <v>2</v>
      </c>
      <c r="G232" s="113">
        <v>1</v>
      </c>
      <c r="H232" s="113" t="s">
        <v>278</v>
      </c>
      <c r="I232" s="113" t="s">
        <v>265</v>
      </c>
    </row>
    <row r="233" spans="1:9">
      <c r="A233" s="113">
        <v>272</v>
      </c>
      <c r="B233" s="113" t="s">
        <v>824</v>
      </c>
      <c r="C233" s="113" t="s">
        <v>825</v>
      </c>
      <c r="D233" s="113" t="s">
        <v>263</v>
      </c>
      <c r="E233" s="113" t="s">
        <v>358</v>
      </c>
      <c r="F233" s="113">
        <v>1</v>
      </c>
      <c r="G233" s="113">
        <v>2</v>
      </c>
      <c r="H233" s="113" t="s">
        <v>280</v>
      </c>
      <c r="I233" s="113" t="s">
        <v>281</v>
      </c>
    </row>
    <row r="234" spans="1:9" hidden="1">
      <c r="A234" s="113">
        <v>273</v>
      </c>
      <c r="B234" s="113" t="s">
        <v>826</v>
      </c>
      <c r="C234" s="113" t="s">
        <v>827</v>
      </c>
      <c r="D234" s="113" t="s">
        <v>264</v>
      </c>
      <c r="E234" s="113" t="s">
        <v>318</v>
      </c>
      <c r="F234" s="113">
        <v>2</v>
      </c>
      <c r="G234" s="113">
        <v>1</v>
      </c>
      <c r="H234" s="113" t="s">
        <v>278</v>
      </c>
      <c r="I234" s="113" t="s">
        <v>265</v>
      </c>
    </row>
    <row r="235" spans="1:9" hidden="1">
      <c r="A235" s="113">
        <v>274</v>
      </c>
      <c r="B235" s="113" t="s">
        <v>828</v>
      </c>
      <c r="C235" s="113" t="s">
        <v>829</v>
      </c>
      <c r="D235" s="113" t="s">
        <v>264</v>
      </c>
      <c r="E235" s="113" t="s">
        <v>355</v>
      </c>
      <c r="F235" s="113">
        <v>2</v>
      </c>
      <c r="G235" s="113">
        <v>1</v>
      </c>
      <c r="H235" s="113" t="s">
        <v>278</v>
      </c>
      <c r="I235" s="113" t="s">
        <v>265</v>
      </c>
    </row>
    <row r="236" spans="1:9" hidden="1">
      <c r="A236" s="113">
        <v>275</v>
      </c>
      <c r="B236" s="113" t="s">
        <v>830</v>
      </c>
      <c r="C236" s="113" t="s">
        <v>831</v>
      </c>
      <c r="D236" s="113" t="s">
        <v>264</v>
      </c>
      <c r="E236" s="113" t="s">
        <v>832</v>
      </c>
      <c r="F236" s="113">
        <v>3</v>
      </c>
      <c r="G236" s="113">
        <v>0</v>
      </c>
      <c r="H236" s="113" t="s">
        <v>278</v>
      </c>
      <c r="I236" s="113" t="s">
        <v>265</v>
      </c>
    </row>
    <row r="237" spans="1:9">
      <c r="A237" s="113">
        <v>276</v>
      </c>
      <c r="B237" s="113" t="s">
        <v>833</v>
      </c>
      <c r="C237" s="113" t="s">
        <v>834</v>
      </c>
      <c r="D237" s="113" t="s">
        <v>263</v>
      </c>
      <c r="E237" s="113" t="s">
        <v>534</v>
      </c>
      <c r="F237" s="113">
        <v>1</v>
      </c>
      <c r="G237" s="113">
        <v>1</v>
      </c>
      <c r="H237" s="113" t="s">
        <v>280</v>
      </c>
      <c r="I237" s="113" t="s">
        <v>281</v>
      </c>
    </row>
    <row r="238" spans="1:9" hidden="1">
      <c r="A238" s="113">
        <v>277</v>
      </c>
      <c r="B238" s="113" t="s">
        <v>835</v>
      </c>
      <c r="C238" s="113" t="s">
        <v>836</v>
      </c>
      <c r="D238" s="113" t="s">
        <v>263</v>
      </c>
      <c r="E238" s="113" t="s">
        <v>283</v>
      </c>
      <c r="F238" s="113">
        <v>2</v>
      </c>
      <c r="G238" s="113">
        <v>0</v>
      </c>
      <c r="H238" s="113" t="s">
        <v>278</v>
      </c>
      <c r="I238" s="113" t="s">
        <v>265</v>
      </c>
    </row>
    <row r="239" spans="1:9" hidden="1">
      <c r="A239" s="113">
        <v>278</v>
      </c>
      <c r="B239" s="113" t="s">
        <v>837</v>
      </c>
      <c r="C239" s="113" t="s">
        <v>838</v>
      </c>
      <c r="D239" s="113" t="s">
        <v>263</v>
      </c>
      <c r="E239" s="113" t="s">
        <v>558</v>
      </c>
      <c r="F239" s="113">
        <v>2</v>
      </c>
      <c r="G239" s="113">
        <v>5</v>
      </c>
      <c r="H239" s="113" t="s">
        <v>278</v>
      </c>
      <c r="I239" s="113" t="s">
        <v>265</v>
      </c>
    </row>
    <row r="240" spans="1:9" hidden="1">
      <c r="A240" s="113">
        <v>279</v>
      </c>
      <c r="B240" s="113" t="s">
        <v>839</v>
      </c>
      <c r="C240" s="113" t="s">
        <v>840</v>
      </c>
      <c r="D240" s="113" t="s">
        <v>264</v>
      </c>
      <c r="E240" s="113" t="s">
        <v>593</v>
      </c>
      <c r="F240" s="113" t="s">
        <v>277</v>
      </c>
      <c r="G240" s="113" t="s">
        <v>277</v>
      </c>
      <c r="H240" s="113" t="s">
        <v>278</v>
      </c>
      <c r="I240" s="113" t="s">
        <v>279</v>
      </c>
    </row>
    <row r="241" spans="1:9" hidden="1">
      <c r="A241" s="113">
        <v>280</v>
      </c>
      <c r="B241" s="113" t="s">
        <v>841</v>
      </c>
      <c r="C241" s="113" t="s">
        <v>842</v>
      </c>
      <c r="D241" s="113" t="s">
        <v>263</v>
      </c>
      <c r="E241" s="113" t="s">
        <v>366</v>
      </c>
      <c r="F241" s="113">
        <v>2</v>
      </c>
      <c r="G241" s="113">
        <v>1</v>
      </c>
      <c r="H241" s="113" t="s">
        <v>278</v>
      </c>
      <c r="I241" s="113" t="s">
        <v>265</v>
      </c>
    </row>
    <row r="242" spans="1:9" hidden="1">
      <c r="A242" s="113">
        <v>281</v>
      </c>
      <c r="B242" s="113" t="s">
        <v>843</v>
      </c>
      <c r="C242" s="113" t="s">
        <v>844</v>
      </c>
      <c r="D242" s="113" t="s">
        <v>264</v>
      </c>
      <c r="E242" s="113" t="s">
        <v>773</v>
      </c>
      <c r="F242" s="113" t="s">
        <v>277</v>
      </c>
      <c r="G242" s="113" t="s">
        <v>277</v>
      </c>
      <c r="H242" s="113" t="s">
        <v>278</v>
      </c>
      <c r="I242" s="113" t="s">
        <v>279</v>
      </c>
    </row>
    <row r="243" spans="1:9" hidden="1">
      <c r="A243" s="113">
        <v>282</v>
      </c>
      <c r="B243" s="113" t="s">
        <v>845</v>
      </c>
      <c r="C243" s="113" t="s">
        <v>846</v>
      </c>
      <c r="D243" s="113" t="s">
        <v>264</v>
      </c>
      <c r="E243" s="113" t="s">
        <v>593</v>
      </c>
      <c r="F243" s="113" t="s">
        <v>277</v>
      </c>
      <c r="G243" s="113" t="s">
        <v>277</v>
      </c>
      <c r="H243" s="113" t="s">
        <v>278</v>
      </c>
      <c r="I243" s="113" t="s">
        <v>279</v>
      </c>
    </row>
    <row r="244" spans="1:9" hidden="1">
      <c r="A244" s="113">
        <v>283</v>
      </c>
      <c r="B244" s="113" t="s">
        <v>847</v>
      </c>
      <c r="C244" s="113" t="s">
        <v>848</v>
      </c>
      <c r="D244" s="113" t="s">
        <v>263</v>
      </c>
      <c r="E244" s="113" t="s">
        <v>849</v>
      </c>
      <c r="F244" s="113" t="s">
        <v>277</v>
      </c>
      <c r="G244" s="113" t="s">
        <v>277</v>
      </c>
      <c r="H244" s="113" t="s">
        <v>278</v>
      </c>
      <c r="I244" s="113" t="s">
        <v>279</v>
      </c>
    </row>
    <row r="245" spans="1:9" hidden="1">
      <c r="A245" s="113">
        <v>284</v>
      </c>
      <c r="B245" s="113" t="s">
        <v>850</v>
      </c>
      <c r="C245" s="113" t="s">
        <v>851</v>
      </c>
      <c r="D245" s="113" t="s">
        <v>264</v>
      </c>
      <c r="E245" s="113" t="s">
        <v>534</v>
      </c>
      <c r="F245" s="113" t="s">
        <v>277</v>
      </c>
      <c r="G245" s="113" t="s">
        <v>277</v>
      </c>
      <c r="H245" s="113" t="s">
        <v>278</v>
      </c>
      <c r="I245" s="113" t="s">
        <v>279</v>
      </c>
    </row>
    <row r="246" spans="1:9">
      <c r="A246" s="113">
        <v>285</v>
      </c>
      <c r="B246" s="113" t="s">
        <v>852</v>
      </c>
      <c r="C246" s="113" t="s">
        <v>853</v>
      </c>
      <c r="D246" s="113" t="s">
        <v>264</v>
      </c>
      <c r="E246" s="113" t="s">
        <v>628</v>
      </c>
      <c r="F246" s="113">
        <v>4</v>
      </c>
      <c r="G246" s="113">
        <v>1</v>
      </c>
      <c r="H246" s="113" t="s">
        <v>280</v>
      </c>
      <c r="I246" s="113" t="s">
        <v>281</v>
      </c>
    </row>
    <row r="247" spans="1:9" hidden="1">
      <c r="A247" s="113">
        <v>286</v>
      </c>
      <c r="B247" s="113" t="s">
        <v>854</v>
      </c>
      <c r="C247" s="113" t="s">
        <v>855</v>
      </c>
      <c r="D247" s="113" t="s">
        <v>263</v>
      </c>
      <c r="E247" s="113" t="s">
        <v>433</v>
      </c>
      <c r="F247" s="113">
        <v>2</v>
      </c>
      <c r="G247" s="113">
        <v>2</v>
      </c>
      <c r="H247" s="113" t="s">
        <v>278</v>
      </c>
      <c r="I247" s="113" t="s">
        <v>265</v>
      </c>
    </row>
    <row r="248" spans="1:9" hidden="1">
      <c r="A248" s="113">
        <v>287</v>
      </c>
      <c r="B248" s="113" t="s">
        <v>856</v>
      </c>
      <c r="C248" s="113" t="s">
        <v>857</v>
      </c>
      <c r="D248" s="113" t="s">
        <v>263</v>
      </c>
      <c r="E248" s="113" t="s">
        <v>355</v>
      </c>
      <c r="F248" s="113">
        <v>2</v>
      </c>
      <c r="G248" s="113">
        <v>3</v>
      </c>
      <c r="H248" s="113" t="s">
        <v>278</v>
      </c>
      <c r="I248" s="113" t="s">
        <v>267</v>
      </c>
    </row>
    <row r="249" spans="1:9" hidden="1">
      <c r="A249" s="113">
        <v>288</v>
      </c>
      <c r="B249" s="113" t="s">
        <v>858</v>
      </c>
      <c r="C249" s="113" t="s">
        <v>859</v>
      </c>
      <c r="D249" s="113" t="s">
        <v>264</v>
      </c>
      <c r="E249" s="113" t="s">
        <v>410</v>
      </c>
      <c r="F249" s="113" t="s">
        <v>277</v>
      </c>
      <c r="G249" s="113" t="s">
        <v>277</v>
      </c>
      <c r="H249" s="113" t="s">
        <v>278</v>
      </c>
      <c r="I249" s="113" t="s">
        <v>279</v>
      </c>
    </row>
    <row r="250" spans="1:9" hidden="1">
      <c r="A250" s="113">
        <v>289</v>
      </c>
      <c r="B250" s="113" t="s">
        <v>860</v>
      </c>
      <c r="C250" s="113" t="s">
        <v>861</v>
      </c>
      <c r="D250" s="113" t="s">
        <v>264</v>
      </c>
      <c r="E250" s="113" t="s">
        <v>282</v>
      </c>
      <c r="F250" s="113">
        <v>2</v>
      </c>
      <c r="G250" s="113">
        <v>1</v>
      </c>
      <c r="H250" s="113" t="s">
        <v>278</v>
      </c>
      <c r="I250" s="113" t="s">
        <v>265</v>
      </c>
    </row>
    <row r="251" spans="1:9" hidden="1">
      <c r="A251" s="113">
        <v>290</v>
      </c>
      <c r="B251" s="113" t="s">
        <v>862</v>
      </c>
      <c r="C251" s="113" t="s">
        <v>863</v>
      </c>
      <c r="D251" s="113" t="s">
        <v>263</v>
      </c>
      <c r="E251" s="113" t="s">
        <v>563</v>
      </c>
      <c r="F251" s="113" t="s">
        <v>277</v>
      </c>
      <c r="G251" s="113" t="s">
        <v>277</v>
      </c>
      <c r="H251" s="113" t="s">
        <v>278</v>
      </c>
      <c r="I251" s="113" t="s">
        <v>279</v>
      </c>
    </row>
    <row r="252" spans="1:9" hidden="1">
      <c r="A252" s="113">
        <v>291</v>
      </c>
      <c r="B252" s="113" t="s">
        <v>864</v>
      </c>
      <c r="C252" s="113" t="s">
        <v>865</v>
      </c>
      <c r="D252" s="113" t="s">
        <v>264</v>
      </c>
      <c r="E252" s="113" t="s">
        <v>334</v>
      </c>
      <c r="F252" s="113" t="s">
        <v>277</v>
      </c>
      <c r="G252" s="113" t="s">
        <v>277</v>
      </c>
      <c r="H252" s="113" t="s">
        <v>278</v>
      </c>
      <c r="I252" s="113" t="s">
        <v>279</v>
      </c>
    </row>
    <row r="253" spans="1:9" hidden="1">
      <c r="A253" s="113">
        <v>292</v>
      </c>
      <c r="B253" s="113" t="s">
        <v>866</v>
      </c>
      <c r="C253" s="113" t="s">
        <v>867</v>
      </c>
      <c r="D253" s="113" t="s">
        <v>263</v>
      </c>
      <c r="E253" s="113" t="s">
        <v>868</v>
      </c>
      <c r="F253" s="113">
        <v>2</v>
      </c>
      <c r="G253" s="113">
        <v>2</v>
      </c>
      <c r="H253" s="113" t="s">
        <v>278</v>
      </c>
      <c r="I253" s="113" t="s">
        <v>265</v>
      </c>
    </row>
    <row r="254" spans="1:9" hidden="1">
      <c r="A254" s="113">
        <v>293</v>
      </c>
      <c r="B254" s="113" t="s">
        <v>869</v>
      </c>
      <c r="C254" s="113" t="s">
        <v>870</v>
      </c>
      <c r="D254" s="113" t="s">
        <v>263</v>
      </c>
      <c r="E254" s="113" t="s">
        <v>623</v>
      </c>
      <c r="F254" s="113" t="s">
        <v>277</v>
      </c>
      <c r="G254" s="113" t="s">
        <v>277</v>
      </c>
      <c r="H254" s="113" t="s">
        <v>278</v>
      </c>
      <c r="I254" s="113" t="s">
        <v>279</v>
      </c>
    </row>
    <row r="255" spans="1:9">
      <c r="A255" s="113">
        <v>294</v>
      </c>
      <c r="B255" s="113" t="s">
        <v>871</v>
      </c>
      <c r="C255" s="113" t="s">
        <v>872</v>
      </c>
      <c r="D255" s="113" t="s">
        <v>264</v>
      </c>
      <c r="E255" s="113" t="s">
        <v>482</v>
      </c>
      <c r="F255" s="113">
        <v>4</v>
      </c>
      <c r="G255" s="113">
        <v>4</v>
      </c>
      <c r="H255" s="113" t="s">
        <v>280</v>
      </c>
      <c r="I255" s="113" t="s">
        <v>281</v>
      </c>
    </row>
    <row r="256" spans="1:9">
      <c r="A256" s="113">
        <v>295</v>
      </c>
      <c r="B256" s="113" t="s">
        <v>873</v>
      </c>
      <c r="C256" s="113" t="s">
        <v>874</v>
      </c>
      <c r="D256" s="113" t="s">
        <v>264</v>
      </c>
      <c r="E256" s="113" t="s">
        <v>366</v>
      </c>
      <c r="F256" s="113">
        <v>4</v>
      </c>
      <c r="G256" s="113">
        <v>0</v>
      </c>
      <c r="H256" s="113" t="s">
        <v>280</v>
      </c>
      <c r="I256" s="113" t="s">
        <v>281</v>
      </c>
    </row>
    <row r="257" spans="1:9">
      <c r="A257" s="113">
        <v>296</v>
      </c>
      <c r="B257" s="113" t="s">
        <v>875</v>
      </c>
      <c r="C257" s="113" t="s">
        <v>876</v>
      </c>
      <c r="D257" s="113" t="s">
        <v>263</v>
      </c>
      <c r="E257" s="113" t="s">
        <v>284</v>
      </c>
      <c r="F257" s="113">
        <v>1</v>
      </c>
      <c r="G257" s="113">
        <v>1</v>
      </c>
      <c r="H257" s="113" t="s">
        <v>280</v>
      </c>
      <c r="I257" s="113" t="s">
        <v>281</v>
      </c>
    </row>
    <row r="258" spans="1:9" hidden="1">
      <c r="A258" s="113">
        <v>297</v>
      </c>
      <c r="B258" s="113" t="s">
        <v>877</v>
      </c>
      <c r="C258" s="113" t="s">
        <v>878</v>
      </c>
      <c r="D258" s="113" t="s">
        <v>263</v>
      </c>
      <c r="E258" s="113" t="s">
        <v>286</v>
      </c>
      <c r="F258" s="113">
        <v>2</v>
      </c>
      <c r="G258" s="113">
        <v>2</v>
      </c>
      <c r="H258" s="113" t="s">
        <v>278</v>
      </c>
      <c r="I258" s="113" t="s">
        <v>265</v>
      </c>
    </row>
    <row r="259" spans="1:9" hidden="1">
      <c r="A259" s="113">
        <v>298</v>
      </c>
      <c r="B259" s="113" t="s">
        <v>879</v>
      </c>
      <c r="C259" s="113" t="s">
        <v>880</v>
      </c>
      <c r="D259" s="113" t="s">
        <v>263</v>
      </c>
      <c r="E259" s="113" t="s">
        <v>318</v>
      </c>
      <c r="F259" s="113" t="s">
        <v>277</v>
      </c>
      <c r="G259" s="113" t="s">
        <v>277</v>
      </c>
      <c r="H259" s="113" t="s">
        <v>278</v>
      </c>
      <c r="I259" s="113" t="s">
        <v>279</v>
      </c>
    </row>
    <row r="260" spans="1:9">
      <c r="A260" s="113">
        <v>299</v>
      </c>
      <c r="B260" s="113" t="s">
        <v>881</v>
      </c>
      <c r="C260" s="113" t="s">
        <v>882</v>
      </c>
      <c r="D260" s="113" t="s">
        <v>264</v>
      </c>
      <c r="E260" s="113" t="s">
        <v>276</v>
      </c>
      <c r="F260" s="113">
        <v>4</v>
      </c>
      <c r="G260" s="113">
        <v>0</v>
      </c>
      <c r="H260" s="113" t="s">
        <v>280</v>
      </c>
      <c r="I260" s="113" t="s">
        <v>281</v>
      </c>
    </row>
    <row r="261" spans="1:9" hidden="1">
      <c r="A261" s="113">
        <v>300</v>
      </c>
      <c r="B261" s="113" t="s">
        <v>883</v>
      </c>
      <c r="C261" s="113" t="s">
        <v>884</v>
      </c>
      <c r="D261" s="113" t="s">
        <v>264</v>
      </c>
      <c r="E261" s="113" t="s">
        <v>885</v>
      </c>
      <c r="F261" s="113" t="s">
        <v>277</v>
      </c>
      <c r="G261" s="113" t="s">
        <v>277</v>
      </c>
      <c r="H261" s="113" t="s">
        <v>278</v>
      </c>
      <c r="I261" s="113" t="s">
        <v>279</v>
      </c>
    </row>
    <row r="262" spans="1:9" hidden="1">
      <c r="A262" s="113">
        <v>301</v>
      </c>
      <c r="B262" s="113" t="s">
        <v>886</v>
      </c>
      <c r="C262" s="113" t="s">
        <v>887</v>
      </c>
      <c r="D262" s="113" t="s">
        <v>263</v>
      </c>
      <c r="E262" s="113" t="s">
        <v>315</v>
      </c>
      <c r="F262" s="113">
        <v>3</v>
      </c>
      <c r="G262" s="113">
        <v>0</v>
      </c>
      <c r="H262" s="113" t="s">
        <v>278</v>
      </c>
      <c r="I262" s="113" t="s">
        <v>265</v>
      </c>
    </row>
    <row r="263" spans="1:9" hidden="1">
      <c r="A263" s="113">
        <v>302</v>
      </c>
      <c r="B263" s="113" t="s">
        <v>888</v>
      </c>
      <c r="C263" s="113" t="s">
        <v>889</v>
      </c>
      <c r="D263" s="113" t="s">
        <v>263</v>
      </c>
      <c r="E263" s="113" t="s">
        <v>645</v>
      </c>
      <c r="F263" s="113" t="s">
        <v>277</v>
      </c>
      <c r="G263" s="113">
        <v>0</v>
      </c>
      <c r="H263" s="113" t="s">
        <v>278</v>
      </c>
      <c r="I263" s="113" t="s">
        <v>267</v>
      </c>
    </row>
    <row r="264" spans="1:9" hidden="1">
      <c r="A264" s="113">
        <v>303</v>
      </c>
      <c r="B264" s="113" t="s">
        <v>890</v>
      </c>
      <c r="C264" s="113" t="s">
        <v>891</v>
      </c>
      <c r="D264" s="113" t="s">
        <v>263</v>
      </c>
      <c r="E264" s="113" t="s">
        <v>349</v>
      </c>
      <c r="F264" s="113" t="s">
        <v>277</v>
      </c>
      <c r="G264" s="113" t="s">
        <v>277</v>
      </c>
      <c r="H264" s="113" t="s">
        <v>278</v>
      </c>
      <c r="I264" s="113" t="s">
        <v>279</v>
      </c>
    </row>
    <row r="265" spans="1:9" hidden="1">
      <c r="A265" s="113">
        <v>304</v>
      </c>
      <c r="B265" s="113" t="s">
        <v>892</v>
      </c>
      <c r="C265" s="113" t="s">
        <v>893</v>
      </c>
      <c r="D265" s="113" t="s">
        <v>264</v>
      </c>
      <c r="E265" s="113" t="s">
        <v>310</v>
      </c>
      <c r="F265" s="113">
        <v>2</v>
      </c>
      <c r="G265" s="113">
        <v>1</v>
      </c>
      <c r="H265" s="113" t="s">
        <v>278</v>
      </c>
      <c r="I265" s="113" t="s">
        <v>265</v>
      </c>
    </row>
    <row r="266" spans="1:9" hidden="1">
      <c r="A266" s="113">
        <v>305</v>
      </c>
      <c r="B266" s="113" t="s">
        <v>894</v>
      </c>
      <c r="C266" s="113" t="s">
        <v>895</v>
      </c>
      <c r="D266" s="113" t="s">
        <v>264</v>
      </c>
      <c r="E266" s="113" t="s">
        <v>355</v>
      </c>
      <c r="F266" s="113">
        <v>2</v>
      </c>
      <c r="G266" s="113">
        <v>0</v>
      </c>
      <c r="H266" s="113" t="s">
        <v>278</v>
      </c>
      <c r="I266" s="113" t="s">
        <v>265</v>
      </c>
    </row>
    <row r="267" spans="1:9" hidden="1">
      <c r="A267" s="113">
        <v>306</v>
      </c>
      <c r="B267" s="113" t="s">
        <v>896</v>
      </c>
      <c r="C267" s="113" t="s">
        <v>897</v>
      </c>
      <c r="D267" s="113" t="s">
        <v>263</v>
      </c>
      <c r="E267" s="113" t="s">
        <v>355</v>
      </c>
      <c r="F267" s="113">
        <v>2</v>
      </c>
      <c r="G267" s="113">
        <v>2</v>
      </c>
      <c r="H267" s="113" t="s">
        <v>278</v>
      </c>
      <c r="I267" s="113" t="s">
        <v>265</v>
      </c>
    </row>
    <row r="268" spans="1:9" hidden="1">
      <c r="A268" s="113">
        <v>307</v>
      </c>
      <c r="B268" s="113" t="s">
        <v>898</v>
      </c>
      <c r="C268" s="113" t="s">
        <v>899</v>
      </c>
      <c r="D268" s="113" t="s">
        <v>263</v>
      </c>
      <c r="E268" s="113" t="s">
        <v>671</v>
      </c>
      <c r="F268" s="113" t="s">
        <v>277</v>
      </c>
      <c r="G268" s="113" t="s">
        <v>277</v>
      </c>
      <c r="H268" s="113" t="s">
        <v>278</v>
      </c>
      <c r="I268" s="113" t="s">
        <v>279</v>
      </c>
    </row>
    <row r="269" spans="1:9" hidden="1">
      <c r="A269" s="113">
        <v>308</v>
      </c>
      <c r="B269" s="113" t="s">
        <v>900</v>
      </c>
      <c r="C269" s="113" t="s">
        <v>901</v>
      </c>
      <c r="D269" s="113" t="s">
        <v>264</v>
      </c>
      <c r="E269" s="113" t="s">
        <v>292</v>
      </c>
      <c r="F269" s="113" t="s">
        <v>277</v>
      </c>
      <c r="G269" s="113" t="s">
        <v>277</v>
      </c>
      <c r="H269" s="113" t="s">
        <v>278</v>
      </c>
      <c r="I269" s="113" t="s">
        <v>279</v>
      </c>
    </row>
    <row r="270" spans="1:9" hidden="1">
      <c r="A270" s="113">
        <v>309</v>
      </c>
      <c r="B270" s="113" t="s">
        <v>902</v>
      </c>
      <c r="C270" s="113" t="s">
        <v>903</v>
      </c>
      <c r="D270" s="113" t="s">
        <v>264</v>
      </c>
      <c r="E270" s="113" t="s">
        <v>904</v>
      </c>
      <c r="F270" s="113">
        <v>2</v>
      </c>
      <c r="G270" s="113">
        <v>1</v>
      </c>
      <c r="H270" s="113" t="s">
        <v>278</v>
      </c>
      <c r="I270" s="113" t="s">
        <v>265</v>
      </c>
    </row>
    <row r="271" spans="1:9" hidden="1">
      <c r="A271" s="113">
        <v>310</v>
      </c>
      <c r="B271" s="113" t="s">
        <v>905</v>
      </c>
      <c r="C271" s="113" t="s">
        <v>906</v>
      </c>
      <c r="D271" s="113" t="s">
        <v>263</v>
      </c>
      <c r="E271" s="113" t="s">
        <v>907</v>
      </c>
      <c r="F271" s="113">
        <v>2</v>
      </c>
      <c r="G271" s="113">
        <v>2</v>
      </c>
      <c r="H271" s="113" t="s">
        <v>278</v>
      </c>
      <c r="I271" s="113" t="s">
        <v>265</v>
      </c>
    </row>
    <row r="272" spans="1:9" hidden="1">
      <c r="A272" s="113">
        <v>311</v>
      </c>
      <c r="B272" s="113" t="s">
        <v>908</v>
      </c>
      <c r="C272" s="113" t="s">
        <v>909</v>
      </c>
      <c r="D272" s="113" t="s">
        <v>264</v>
      </c>
      <c r="E272" s="113" t="s">
        <v>454</v>
      </c>
      <c r="F272" s="113" t="s">
        <v>277</v>
      </c>
      <c r="G272" s="113">
        <v>0</v>
      </c>
      <c r="H272" s="113" t="s">
        <v>278</v>
      </c>
      <c r="I272" s="113" t="s">
        <v>267</v>
      </c>
    </row>
    <row r="273" spans="1:9" hidden="1">
      <c r="A273" s="113">
        <v>312</v>
      </c>
      <c r="B273" s="113" t="s">
        <v>910</v>
      </c>
      <c r="C273" s="113" t="s">
        <v>911</v>
      </c>
      <c r="D273" s="113" t="s">
        <v>264</v>
      </c>
      <c r="E273" s="113" t="s">
        <v>349</v>
      </c>
      <c r="F273" s="113" t="s">
        <v>277</v>
      </c>
      <c r="G273" s="113">
        <v>0</v>
      </c>
      <c r="H273" s="113" t="s">
        <v>278</v>
      </c>
      <c r="I273" s="113" t="s">
        <v>267</v>
      </c>
    </row>
    <row r="274" spans="1:9">
      <c r="A274" s="113">
        <v>313</v>
      </c>
      <c r="B274" s="113" t="s">
        <v>912</v>
      </c>
      <c r="C274" s="113" t="s">
        <v>913</v>
      </c>
      <c r="D274" s="113" t="s">
        <v>264</v>
      </c>
      <c r="E274" s="113" t="s">
        <v>623</v>
      </c>
      <c r="F274" s="113">
        <v>4</v>
      </c>
      <c r="G274" s="113">
        <v>1</v>
      </c>
      <c r="H274" s="113" t="s">
        <v>280</v>
      </c>
      <c r="I274" s="113" t="s">
        <v>281</v>
      </c>
    </row>
    <row r="275" spans="1:9" hidden="1">
      <c r="A275" s="113">
        <v>314</v>
      </c>
      <c r="B275" s="113" t="s">
        <v>914</v>
      </c>
      <c r="C275" s="113" t="s">
        <v>915</v>
      </c>
      <c r="D275" s="113" t="s">
        <v>263</v>
      </c>
      <c r="E275" s="113" t="s">
        <v>916</v>
      </c>
      <c r="F275" s="113" t="s">
        <v>277</v>
      </c>
      <c r="G275" s="113" t="s">
        <v>277</v>
      </c>
      <c r="H275" s="113" t="s">
        <v>278</v>
      </c>
      <c r="I275" s="113" t="s">
        <v>279</v>
      </c>
    </row>
    <row r="276" spans="1:9" hidden="1">
      <c r="A276" s="113">
        <v>315</v>
      </c>
      <c r="B276" s="113" t="s">
        <v>917</v>
      </c>
      <c r="C276" s="113" t="s">
        <v>918</v>
      </c>
      <c r="D276" s="113" t="s">
        <v>264</v>
      </c>
      <c r="E276" s="113" t="s">
        <v>292</v>
      </c>
      <c r="F276" s="113">
        <v>2</v>
      </c>
      <c r="G276" s="113">
        <v>1</v>
      </c>
      <c r="H276" s="113" t="s">
        <v>278</v>
      </c>
      <c r="I276" s="113" t="s">
        <v>267</v>
      </c>
    </row>
    <row r="277" spans="1:9" hidden="1">
      <c r="A277" s="113">
        <v>316</v>
      </c>
      <c r="B277" s="113" t="s">
        <v>919</v>
      </c>
      <c r="C277" s="113" t="s">
        <v>920</v>
      </c>
      <c r="D277" s="113" t="s">
        <v>263</v>
      </c>
      <c r="E277" s="113" t="s">
        <v>447</v>
      </c>
      <c r="F277" s="113" t="s">
        <v>277</v>
      </c>
      <c r="G277" s="113" t="s">
        <v>277</v>
      </c>
      <c r="H277" s="113" t="s">
        <v>278</v>
      </c>
      <c r="I277" s="113" t="s">
        <v>279</v>
      </c>
    </row>
    <row r="278" spans="1:9" hidden="1">
      <c r="A278" s="113">
        <v>317</v>
      </c>
      <c r="B278" s="113" t="s">
        <v>921</v>
      </c>
      <c r="C278" s="113" t="s">
        <v>922</v>
      </c>
      <c r="D278" s="113" t="s">
        <v>264</v>
      </c>
      <c r="E278" s="113" t="s">
        <v>454</v>
      </c>
      <c r="F278" s="113">
        <v>2</v>
      </c>
      <c r="G278" s="113">
        <v>1</v>
      </c>
      <c r="H278" s="113" t="s">
        <v>278</v>
      </c>
      <c r="I278" s="113" t="s">
        <v>265</v>
      </c>
    </row>
    <row r="279" spans="1:9" hidden="1">
      <c r="A279" s="113">
        <v>318</v>
      </c>
      <c r="B279" s="113" t="s">
        <v>923</v>
      </c>
      <c r="C279" s="113" t="s">
        <v>924</v>
      </c>
      <c r="D279" s="113" t="s">
        <v>263</v>
      </c>
      <c r="E279" s="113" t="s">
        <v>671</v>
      </c>
      <c r="F279" s="113" t="s">
        <v>277</v>
      </c>
      <c r="G279" s="113" t="s">
        <v>277</v>
      </c>
      <c r="H279" s="113" t="s">
        <v>278</v>
      </c>
      <c r="I279" s="113" t="s">
        <v>279</v>
      </c>
    </row>
    <row r="280" spans="1:9">
      <c r="A280" s="113">
        <v>319</v>
      </c>
      <c r="B280" s="113" t="s">
        <v>925</v>
      </c>
      <c r="C280" s="113" t="s">
        <v>926</v>
      </c>
      <c r="D280" s="113" t="s">
        <v>264</v>
      </c>
      <c r="E280" s="113" t="s">
        <v>334</v>
      </c>
      <c r="F280" s="113">
        <v>1</v>
      </c>
      <c r="G280" s="113">
        <v>0</v>
      </c>
      <c r="H280" s="113" t="s">
        <v>280</v>
      </c>
      <c r="I280" s="113" t="s">
        <v>281</v>
      </c>
    </row>
    <row r="281" spans="1:9" hidden="1">
      <c r="A281" s="113">
        <v>320</v>
      </c>
      <c r="B281" s="113" t="s">
        <v>927</v>
      </c>
      <c r="C281" s="113" t="s">
        <v>928</v>
      </c>
      <c r="D281" s="113" t="s">
        <v>263</v>
      </c>
      <c r="E281" s="113" t="s">
        <v>868</v>
      </c>
      <c r="F281" s="113">
        <v>2</v>
      </c>
      <c r="G281" s="113">
        <v>2</v>
      </c>
      <c r="H281" s="113" t="s">
        <v>278</v>
      </c>
      <c r="I281" s="113" t="s">
        <v>265</v>
      </c>
    </row>
    <row r="282" spans="1:9" hidden="1">
      <c r="A282" s="113">
        <v>321</v>
      </c>
      <c r="B282" s="113" t="s">
        <v>929</v>
      </c>
      <c r="C282" s="113" t="s">
        <v>930</v>
      </c>
      <c r="D282" s="113" t="s">
        <v>264</v>
      </c>
      <c r="E282" s="113" t="s">
        <v>467</v>
      </c>
      <c r="F282" s="113">
        <v>2</v>
      </c>
      <c r="G282" s="113">
        <v>1</v>
      </c>
      <c r="H282" s="113" t="s">
        <v>278</v>
      </c>
      <c r="I282" s="113" t="s">
        <v>265</v>
      </c>
    </row>
    <row r="283" spans="1:9" hidden="1">
      <c r="A283" s="113">
        <v>322</v>
      </c>
      <c r="B283" s="113" t="s">
        <v>931</v>
      </c>
      <c r="C283" s="113" t="s">
        <v>932</v>
      </c>
      <c r="D283" s="113" t="s">
        <v>263</v>
      </c>
      <c r="E283" s="113" t="s">
        <v>284</v>
      </c>
      <c r="F283" s="113">
        <v>2</v>
      </c>
      <c r="G283" s="113">
        <v>1</v>
      </c>
      <c r="H283" s="113" t="s">
        <v>278</v>
      </c>
      <c r="I283" s="113" t="s">
        <v>265</v>
      </c>
    </row>
    <row r="284" spans="1:9" hidden="1">
      <c r="A284" s="113">
        <v>323</v>
      </c>
      <c r="B284" s="113" t="s">
        <v>933</v>
      </c>
      <c r="C284" s="113" t="s">
        <v>934</v>
      </c>
      <c r="D284" s="113" t="s">
        <v>263</v>
      </c>
      <c r="E284" s="113" t="s">
        <v>318</v>
      </c>
      <c r="F284" s="113">
        <v>3</v>
      </c>
      <c r="G284" s="113">
        <v>1</v>
      </c>
      <c r="H284" s="113" t="s">
        <v>278</v>
      </c>
      <c r="I284" s="113" t="s">
        <v>267</v>
      </c>
    </row>
    <row r="285" spans="1:9" hidden="1">
      <c r="A285" s="113">
        <v>324</v>
      </c>
      <c r="B285" s="113" t="s">
        <v>935</v>
      </c>
      <c r="C285" s="113" t="s">
        <v>936</v>
      </c>
      <c r="D285" s="113" t="s">
        <v>264</v>
      </c>
      <c r="E285" s="113" t="s">
        <v>301</v>
      </c>
      <c r="F285" s="113" t="s">
        <v>277</v>
      </c>
      <c r="G285" s="113" t="s">
        <v>277</v>
      </c>
      <c r="H285" s="113" t="s">
        <v>278</v>
      </c>
      <c r="I285" s="113" t="s">
        <v>302</v>
      </c>
    </row>
    <row r="286" spans="1:9">
      <c r="A286" s="113">
        <v>325</v>
      </c>
      <c r="B286" s="113" t="s">
        <v>937</v>
      </c>
      <c r="C286" s="113" t="s">
        <v>938</v>
      </c>
      <c r="D286" s="113" t="s">
        <v>263</v>
      </c>
      <c r="E286" s="113" t="s">
        <v>907</v>
      </c>
      <c r="F286" s="113">
        <v>4</v>
      </c>
      <c r="G286" s="113">
        <v>1</v>
      </c>
      <c r="H286" s="113" t="s">
        <v>280</v>
      </c>
      <c r="I286" s="113" t="s">
        <v>281</v>
      </c>
    </row>
    <row r="287" spans="1:9" hidden="1">
      <c r="A287" s="113">
        <v>326</v>
      </c>
      <c r="B287" s="113" t="s">
        <v>939</v>
      </c>
      <c r="C287" s="113" t="s">
        <v>940</v>
      </c>
      <c r="D287" s="113" t="s">
        <v>264</v>
      </c>
      <c r="E287" s="113" t="s">
        <v>714</v>
      </c>
      <c r="F287" s="113" t="s">
        <v>277</v>
      </c>
      <c r="G287" s="113" t="s">
        <v>277</v>
      </c>
      <c r="H287" s="113" t="s">
        <v>278</v>
      </c>
      <c r="I287" s="113" t="s">
        <v>279</v>
      </c>
    </row>
    <row r="288" spans="1:9" hidden="1">
      <c r="A288" s="113">
        <v>327</v>
      </c>
      <c r="B288" s="113" t="s">
        <v>941</v>
      </c>
      <c r="C288" s="113" t="s">
        <v>942</v>
      </c>
      <c r="D288" s="113" t="s">
        <v>263</v>
      </c>
      <c r="E288" s="113" t="s">
        <v>326</v>
      </c>
      <c r="F288" s="113">
        <v>3</v>
      </c>
      <c r="G288" s="113">
        <v>0</v>
      </c>
      <c r="H288" s="113" t="s">
        <v>278</v>
      </c>
      <c r="I288" s="113" t="s">
        <v>265</v>
      </c>
    </row>
    <row r="289" spans="1:9" hidden="1">
      <c r="A289" s="113">
        <v>328</v>
      </c>
      <c r="B289" s="113" t="s">
        <v>943</v>
      </c>
      <c r="C289" s="113" t="s">
        <v>944</v>
      </c>
      <c r="D289" s="113" t="s">
        <v>263</v>
      </c>
      <c r="E289" s="113" t="s">
        <v>457</v>
      </c>
      <c r="F289" s="113" t="s">
        <v>277</v>
      </c>
      <c r="G289" s="113" t="s">
        <v>277</v>
      </c>
      <c r="H289" s="113" t="s">
        <v>278</v>
      </c>
      <c r="I289" s="113" t="s">
        <v>279</v>
      </c>
    </row>
    <row r="290" spans="1:9" hidden="1">
      <c r="A290" s="113">
        <v>329</v>
      </c>
      <c r="B290" s="113" t="s">
        <v>945</v>
      </c>
      <c r="C290" s="113" t="s">
        <v>946</v>
      </c>
      <c r="D290" s="113" t="s">
        <v>264</v>
      </c>
      <c r="E290" s="113" t="s">
        <v>326</v>
      </c>
      <c r="F290" s="113">
        <v>2</v>
      </c>
      <c r="G290" s="113">
        <v>0</v>
      </c>
      <c r="H290" s="113" t="s">
        <v>278</v>
      </c>
      <c r="I290" s="113" t="s">
        <v>265</v>
      </c>
    </row>
    <row r="291" spans="1:9" hidden="1">
      <c r="A291" s="113">
        <v>330</v>
      </c>
      <c r="B291" s="113" t="s">
        <v>947</v>
      </c>
      <c r="C291" s="113" t="s">
        <v>948</v>
      </c>
      <c r="D291" s="113" t="s">
        <v>263</v>
      </c>
      <c r="E291" s="113" t="s">
        <v>285</v>
      </c>
      <c r="F291" s="113">
        <v>2</v>
      </c>
      <c r="G291" s="113">
        <v>1</v>
      </c>
      <c r="H291" s="113" t="s">
        <v>278</v>
      </c>
      <c r="I291" s="113" t="s">
        <v>265</v>
      </c>
    </row>
    <row r="292" spans="1:9" hidden="1">
      <c r="A292" s="113">
        <v>331</v>
      </c>
      <c r="B292" s="113" t="s">
        <v>949</v>
      </c>
      <c r="C292" s="113" t="s">
        <v>950</v>
      </c>
      <c r="D292" s="113" t="s">
        <v>264</v>
      </c>
      <c r="E292" s="113" t="s">
        <v>371</v>
      </c>
      <c r="F292" s="113" t="s">
        <v>277</v>
      </c>
      <c r="G292" s="113" t="s">
        <v>277</v>
      </c>
      <c r="H292" s="113" t="s">
        <v>278</v>
      </c>
      <c r="I292" s="113" t="s">
        <v>279</v>
      </c>
    </row>
    <row r="293" spans="1:9" hidden="1">
      <c r="A293" s="113">
        <v>332</v>
      </c>
      <c r="B293" s="113" t="s">
        <v>951</v>
      </c>
      <c r="C293" s="113" t="s">
        <v>952</v>
      </c>
      <c r="D293" s="113" t="s">
        <v>263</v>
      </c>
      <c r="E293" s="113" t="s">
        <v>756</v>
      </c>
      <c r="F293" s="113">
        <v>2</v>
      </c>
      <c r="G293" s="113">
        <v>1</v>
      </c>
      <c r="H293" s="113" t="s">
        <v>278</v>
      </c>
      <c r="I293" s="113" t="s">
        <v>265</v>
      </c>
    </row>
    <row r="294" spans="1:9" hidden="1">
      <c r="A294" s="113">
        <v>333</v>
      </c>
      <c r="B294" s="113" t="s">
        <v>953</v>
      </c>
      <c r="C294" s="113" t="s">
        <v>954</v>
      </c>
      <c r="D294" s="113" t="s">
        <v>264</v>
      </c>
      <c r="E294" s="113" t="s">
        <v>433</v>
      </c>
      <c r="F294" s="113" t="s">
        <v>277</v>
      </c>
      <c r="G294" s="113">
        <v>0</v>
      </c>
      <c r="H294" s="113" t="s">
        <v>278</v>
      </c>
      <c r="I294" s="113" t="s">
        <v>267</v>
      </c>
    </row>
    <row r="295" spans="1:9" hidden="1">
      <c r="A295" s="113">
        <v>334</v>
      </c>
      <c r="B295" s="113" t="s">
        <v>955</v>
      </c>
      <c r="C295" s="113" t="s">
        <v>956</v>
      </c>
      <c r="D295" s="113" t="s">
        <v>263</v>
      </c>
      <c r="E295" s="113" t="s">
        <v>283</v>
      </c>
      <c r="F295" s="113" t="s">
        <v>277</v>
      </c>
      <c r="G295" s="113" t="s">
        <v>277</v>
      </c>
      <c r="H295" s="113" t="s">
        <v>278</v>
      </c>
      <c r="I295" s="113" t="s">
        <v>279</v>
      </c>
    </row>
    <row r="296" spans="1:9" hidden="1">
      <c r="A296" s="113">
        <v>335</v>
      </c>
      <c r="B296" s="113" t="s">
        <v>957</v>
      </c>
      <c r="C296" s="113" t="s">
        <v>958</v>
      </c>
      <c r="D296" s="113" t="s">
        <v>264</v>
      </c>
      <c r="E296" s="113" t="s">
        <v>361</v>
      </c>
      <c r="F296" s="113">
        <v>2</v>
      </c>
      <c r="G296" s="113">
        <v>1</v>
      </c>
      <c r="H296" s="113" t="s">
        <v>278</v>
      </c>
      <c r="I296" s="113" t="s">
        <v>265</v>
      </c>
    </row>
    <row r="297" spans="1:9" hidden="1">
      <c r="A297" s="113">
        <v>336</v>
      </c>
      <c r="B297" s="113" t="s">
        <v>959</v>
      </c>
      <c r="C297" s="113" t="s">
        <v>960</v>
      </c>
      <c r="D297" s="113" t="s">
        <v>264</v>
      </c>
      <c r="E297" s="113" t="s">
        <v>517</v>
      </c>
      <c r="F297" s="113">
        <v>3</v>
      </c>
      <c r="G297" s="113">
        <v>1</v>
      </c>
      <c r="H297" s="113" t="s">
        <v>278</v>
      </c>
      <c r="I297" s="113" t="s">
        <v>265</v>
      </c>
    </row>
    <row r="298" spans="1:9" hidden="1">
      <c r="A298" s="113">
        <v>337</v>
      </c>
      <c r="B298" s="113" t="s">
        <v>961</v>
      </c>
      <c r="C298" s="113" t="s">
        <v>962</v>
      </c>
      <c r="D298" s="113" t="s">
        <v>264</v>
      </c>
      <c r="E298" s="113" t="s">
        <v>756</v>
      </c>
      <c r="F298" s="113">
        <v>2</v>
      </c>
      <c r="G298" s="113">
        <v>2</v>
      </c>
      <c r="H298" s="113" t="s">
        <v>278</v>
      </c>
      <c r="I298" s="113" t="s">
        <v>265</v>
      </c>
    </row>
    <row r="299" spans="1:9" hidden="1">
      <c r="A299" s="113">
        <v>338</v>
      </c>
      <c r="B299" s="113" t="s">
        <v>963</v>
      </c>
      <c r="C299" s="113" t="s">
        <v>964</v>
      </c>
      <c r="D299" s="113" t="s">
        <v>264</v>
      </c>
      <c r="E299" s="113" t="s">
        <v>558</v>
      </c>
      <c r="F299" s="113">
        <v>2</v>
      </c>
      <c r="G299" s="113">
        <v>2</v>
      </c>
      <c r="H299" s="113" t="s">
        <v>278</v>
      </c>
      <c r="I299" s="113" t="s">
        <v>265</v>
      </c>
    </row>
    <row r="300" spans="1:9" hidden="1">
      <c r="A300" s="113">
        <v>339</v>
      </c>
      <c r="B300" s="113" t="s">
        <v>965</v>
      </c>
      <c r="C300" s="113" t="s">
        <v>966</v>
      </c>
      <c r="D300" s="113" t="s">
        <v>263</v>
      </c>
      <c r="E300" s="113" t="s">
        <v>967</v>
      </c>
      <c r="F300" s="113">
        <v>2</v>
      </c>
      <c r="G300" s="113">
        <v>2</v>
      </c>
      <c r="H300" s="113" t="s">
        <v>278</v>
      </c>
      <c r="I300" s="113" t="s">
        <v>265</v>
      </c>
    </row>
    <row r="301" spans="1:9" hidden="1">
      <c r="A301" s="113">
        <v>340</v>
      </c>
      <c r="B301" s="113" t="s">
        <v>968</v>
      </c>
      <c r="C301" s="113" t="s">
        <v>969</v>
      </c>
      <c r="D301" s="113" t="s">
        <v>263</v>
      </c>
      <c r="E301" s="113" t="s">
        <v>433</v>
      </c>
      <c r="F301" s="113" t="s">
        <v>277</v>
      </c>
      <c r="G301" s="113" t="s">
        <v>277</v>
      </c>
      <c r="H301" s="113" t="s">
        <v>278</v>
      </c>
      <c r="I301" s="113" t="s">
        <v>279</v>
      </c>
    </row>
    <row r="302" spans="1:9" hidden="1">
      <c r="A302" s="113">
        <v>341</v>
      </c>
      <c r="B302" s="113" t="s">
        <v>970</v>
      </c>
      <c r="C302" s="113" t="s">
        <v>971</v>
      </c>
      <c r="D302" s="113" t="s">
        <v>264</v>
      </c>
      <c r="E302" s="113" t="s">
        <v>457</v>
      </c>
      <c r="F302" s="113" t="s">
        <v>277</v>
      </c>
      <c r="G302" s="113" t="s">
        <v>277</v>
      </c>
      <c r="H302" s="113" t="s">
        <v>278</v>
      </c>
      <c r="I302" s="113" t="s">
        <v>279</v>
      </c>
    </row>
    <row r="303" spans="1:9" hidden="1">
      <c r="A303" s="113">
        <v>342</v>
      </c>
      <c r="B303" s="113" t="s">
        <v>972</v>
      </c>
      <c r="C303" s="113" t="s">
        <v>973</v>
      </c>
      <c r="D303" s="113" t="s">
        <v>263</v>
      </c>
      <c r="E303" s="113" t="s">
        <v>514</v>
      </c>
      <c r="F303" s="113" t="s">
        <v>277</v>
      </c>
      <c r="G303" s="113" t="s">
        <v>277</v>
      </c>
      <c r="H303" s="113" t="s">
        <v>278</v>
      </c>
      <c r="I303" s="113" t="s">
        <v>279</v>
      </c>
    </row>
    <row r="304" spans="1:9" hidden="1">
      <c r="A304" s="113">
        <v>343</v>
      </c>
      <c r="B304" s="113" t="s">
        <v>974</v>
      </c>
      <c r="C304" s="113" t="s">
        <v>975</v>
      </c>
      <c r="D304" s="113" t="s">
        <v>264</v>
      </c>
      <c r="E304" s="113" t="s">
        <v>352</v>
      </c>
      <c r="F304" s="113" t="s">
        <v>277</v>
      </c>
      <c r="G304" s="113" t="s">
        <v>277</v>
      </c>
      <c r="H304" s="113" t="s">
        <v>278</v>
      </c>
      <c r="I304" s="113" t="s">
        <v>279</v>
      </c>
    </row>
    <row r="305" spans="1:9" hidden="1">
      <c r="A305" s="113">
        <v>344</v>
      </c>
      <c r="B305" s="113" t="s">
        <v>976</v>
      </c>
      <c r="C305" s="113" t="s">
        <v>977</v>
      </c>
      <c r="D305" s="113" t="s">
        <v>264</v>
      </c>
      <c r="E305" s="113" t="s">
        <v>286</v>
      </c>
      <c r="F305" s="113">
        <v>2</v>
      </c>
      <c r="G305" s="113">
        <v>2</v>
      </c>
      <c r="H305" s="113" t="s">
        <v>278</v>
      </c>
      <c r="I305" s="113" t="s">
        <v>265</v>
      </c>
    </row>
    <row r="306" spans="1:9" hidden="1">
      <c r="A306" s="113">
        <v>345</v>
      </c>
      <c r="B306" s="113" t="s">
        <v>978</v>
      </c>
      <c r="C306" s="113" t="s">
        <v>979</v>
      </c>
      <c r="D306" s="113" t="s">
        <v>264</v>
      </c>
      <c r="E306" s="113" t="s">
        <v>276</v>
      </c>
      <c r="F306" s="113">
        <v>3</v>
      </c>
      <c r="G306" s="113">
        <v>0</v>
      </c>
      <c r="H306" s="113" t="s">
        <v>278</v>
      </c>
      <c r="I306" s="113" t="s">
        <v>265</v>
      </c>
    </row>
    <row r="307" spans="1:9" hidden="1">
      <c r="A307" s="113">
        <v>346</v>
      </c>
      <c r="B307" s="113" t="s">
        <v>980</v>
      </c>
      <c r="C307" s="113" t="s">
        <v>981</v>
      </c>
      <c r="D307" s="113" t="s">
        <v>264</v>
      </c>
      <c r="E307" s="113" t="s">
        <v>355</v>
      </c>
      <c r="F307" s="113">
        <v>3</v>
      </c>
      <c r="G307" s="113">
        <v>0</v>
      </c>
      <c r="H307" s="113" t="s">
        <v>278</v>
      </c>
      <c r="I307" s="113" t="s">
        <v>265</v>
      </c>
    </row>
    <row r="308" spans="1:9" hidden="1">
      <c r="A308" s="113">
        <v>347</v>
      </c>
      <c r="B308" s="113" t="s">
        <v>982</v>
      </c>
      <c r="C308" s="113" t="s">
        <v>983</v>
      </c>
      <c r="D308" s="113" t="s">
        <v>264</v>
      </c>
      <c r="E308" s="113" t="s">
        <v>305</v>
      </c>
      <c r="F308" s="113" t="s">
        <v>277</v>
      </c>
      <c r="G308" s="113" t="s">
        <v>277</v>
      </c>
      <c r="H308" s="113" t="s">
        <v>278</v>
      </c>
      <c r="I308" s="113" t="s">
        <v>279</v>
      </c>
    </row>
    <row r="309" spans="1:9" hidden="1">
      <c r="A309" s="113">
        <v>348</v>
      </c>
      <c r="B309" s="113" t="s">
        <v>984</v>
      </c>
      <c r="C309" s="113" t="s">
        <v>985</v>
      </c>
      <c r="D309" s="113" t="s">
        <v>264</v>
      </c>
      <c r="E309" s="113" t="s">
        <v>568</v>
      </c>
      <c r="F309" s="113" t="s">
        <v>277</v>
      </c>
      <c r="G309" s="113">
        <v>0</v>
      </c>
      <c r="H309" s="113" t="s">
        <v>278</v>
      </c>
      <c r="I309" s="113" t="s">
        <v>267</v>
      </c>
    </row>
    <row r="310" spans="1:9">
      <c r="A310" s="113">
        <v>349</v>
      </c>
      <c r="B310" s="113" t="s">
        <v>986</v>
      </c>
      <c r="C310" s="113" t="s">
        <v>987</v>
      </c>
      <c r="D310" s="113" t="s">
        <v>263</v>
      </c>
      <c r="E310" s="113" t="s">
        <v>988</v>
      </c>
      <c r="F310" s="113">
        <v>1</v>
      </c>
      <c r="G310" s="113">
        <v>3</v>
      </c>
      <c r="H310" s="113" t="s">
        <v>280</v>
      </c>
      <c r="I310" s="113" t="s">
        <v>281</v>
      </c>
    </row>
    <row r="311" spans="1:9" hidden="1">
      <c r="A311" s="113">
        <v>350</v>
      </c>
      <c r="B311" s="113" t="s">
        <v>989</v>
      </c>
      <c r="C311" s="113" t="s">
        <v>990</v>
      </c>
      <c r="D311" s="113" t="s">
        <v>264</v>
      </c>
      <c r="E311" s="113" t="s">
        <v>292</v>
      </c>
      <c r="F311" s="113">
        <v>2</v>
      </c>
      <c r="G311" s="113">
        <v>2</v>
      </c>
      <c r="H311" s="113" t="s">
        <v>278</v>
      </c>
      <c r="I311" s="113" t="s">
        <v>265</v>
      </c>
    </row>
    <row r="312" spans="1:9" hidden="1">
      <c r="A312" s="113">
        <v>351</v>
      </c>
      <c r="B312" s="113" t="s">
        <v>991</v>
      </c>
      <c r="C312" s="113" t="s">
        <v>992</v>
      </c>
      <c r="D312" s="113" t="s">
        <v>263</v>
      </c>
      <c r="E312" s="113" t="s">
        <v>593</v>
      </c>
      <c r="F312" s="113">
        <v>3</v>
      </c>
      <c r="G312" s="113">
        <v>1</v>
      </c>
      <c r="H312" s="113" t="s">
        <v>278</v>
      </c>
      <c r="I312" s="113" t="s">
        <v>265</v>
      </c>
    </row>
    <row r="313" spans="1:9" hidden="1">
      <c r="A313" s="113">
        <v>352</v>
      </c>
      <c r="B313" s="113" t="s">
        <v>993</v>
      </c>
      <c r="C313" s="113" t="s">
        <v>994</v>
      </c>
      <c r="D313" s="113" t="s">
        <v>263</v>
      </c>
      <c r="E313" s="113" t="s">
        <v>381</v>
      </c>
      <c r="F313" s="113" t="s">
        <v>277</v>
      </c>
      <c r="G313" s="113" t="s">
        <v>277</v>
      </c>
      <c r="H313" s="113" t="s">
        <v>278</v>
      </c>
      <c r="I313" s="113" t="s">
        <v>279</v>
      </c>
    </row>
    <row r="314" spans="1:9" hidden="1">
      <c r="A314" s="113">
        <v>353</v>
      </c>
      <c r="B314" s="113" t="s">
        <v>995</v>
      </c>
      <c r="C314" s="113" t="s">
        <v>996</v>
      </c>
      <c r="D314" s="113" t="s">
        <v>264</v>
      </c>
      <c r="E314" s="113" t="s">
        <v>464</v>
      </c>
      <c r="F314" s="113" t="s">
        <v>277</v>
      </c>
      <c r="G314" s="113" t="s">
        <v>277</v>
      </c>
      <c r="H314" s="113" t="s">
        <v>278</v>
      </c>
      <c r="I314" s="113" t="s">
        <v>279</v>
      </c>
    </row>
    <row r="315" spans="1:9" hidden="1">
      <c r="A315" s="113">
        <v>354</v>
      </c>
      <c r="B315" s="113" t="s">
        <v>997</v>
      </c>
      <c r="C315" s="113" t="s">
        <v>998</v>
      </c>
      <c r="D315" s="113" t="s">
        <v>264</v>
      </c>
      <c r="E315" s="113" t="s">
        <v>454</v>
      </c>
      <c r="F315" s="113" t="s">
        <v>277</v>
      </c>
      <c r="G315" s="113" t="s">
        <v>277</v>
      </c>
      <c r="H315" s="113" t="s">
        <v>278</v>
      </c>
      <c r="I315" s="113" t="s">
        <v>279</v>
      </c>
    </row>
    <row r="316" spans="1:9" hidden="1">
      <c r="A316" s="113">
        <v>355</v>
      </c>
      <c r="B316" s="113" t="s">
        <v>999</v>
      </c>
      <c r="C316" s="113" t="s">
        <v>1000</v>
      </c>
      <c r="D316" s="113" t="s">
        <v>263</v>
      </c>
      <c r="E316" s="113" t="s">
        <v>593</v>
      </c>
      <c r="F316" s="113" t="s">
        <v>277</v>
      </c>
      <c r="G316" s="113" t="s">
        <v>277</v>
      </c>
      <c r="H316" s="113" t="s">
        <v>278</v>
      </c>
      <c r="I316" s="113" t="s">
        <v>279</v>
      </c>
    </row>
    <row r="317" spans="1:9">
      <c r="A317" s="113">
        <v>356</v>
      </c>
      <c r="B317" s="113" t="s">
        <v>1001</v>
      </c>
      <c r="C317" s="113" t="s">
        <v>1002</v>
      </c>
      <c r="D317" s="113" t="s">
        <v>263</v>
      </c>
      <c r="E317" s="113" t="s">
        <v>424</v>
      </c>
      <c r="F317" s="113">
        <v>1</v>
      </c>
      <c r="G317" s="113">
        <v>2</v>
      </c>
      <c r="H317" s="113" t="s">
        <v>280</v>
      </c>
      <c r="I317" s="113" t="s">
        <v>281</v>
      </c>
    </row>
    <row r="318" spans="1:9" hidden="1">
      <c r="A318" s="113">
        <v>357</v>
      </c>
      <c r="B318" s="113" t="s">
        <v>1003</v>
      </c>
      <c r="C318" s="113" t="s">
        <v>1004</v>
      </c>
      <c r="D318" s="113" t="s">
        <v>264</v>
      </c>
      <c r="E318" s="113" t="s">
        <v>442</v>
      </c>
      <c r="F318" s="113">
        <v>3</v>
      </c>
      <c r="G318" s="113">
        <v>1</v>
      </c>
      <c r="H318" s="113" t="s">
        <v>278</v>
      </c>
      <c r="I318" s="113" t="s">
        <v>265</v>
      </c>
    </row>
    <row r="319" spans="1:9" hidden="1">
      <c r="A319" s="113">
        <v>358</v>
      </c>
      <c r="B319" s="113" t="s">
        <v>1005</v>
      </c>
      <c r="C319" s="113" t="s">
        <v>1006</v>
      </c>
      <c r="D319" s="113" t="s">
        <v>263</v>
      </c>
      <c r="E319" s="113" t="s">
        <v>371</v>
      </c>
      <c r="F319" s="113">
        <v>2</v>
      </c>
      <c r="G319" s="113">
        <v>1</v>
      </c>
      <c r="H319" s="113" t="s">
        <v>278</v>
      </c>
      <c r="I319" s="113" t="s">
        <v>265</v>
      </c>
    </row>
    <row r="320" spans="1:9" hidden="1">
      <c r="A320" s="113">
        <v>359</v>
      </c>
      <c r="B320" s="113" t="s">
        <v>1007</v>
      </c>
      <c r="C320" s="113" t="s">
        <v>1008</v>
      </c>
      <c r="D320" s="113" t="s">
        <v>263</v>
      </c>
      <c r="E320" s="113" t="s">
        <v>283</v>
      </c>
      <c r="F320" s="113">
        <v>2</v>
      </c>
      <c r="G320" s="113">
        <v>3</v>
      </c>
      <c r="H320" s="113" t="s">
        <v>278</v>
      </c>
      <c r="I320" s="113" t="s">
        <v>265</v>
      </c>
    </row>
    <row r="321" spans="1:9" hidden="1">
      <c r="A321" s="113">
        <v>360</v>
      </c>
      <c r="B321" s="113" t="s">
        <v>1009</v>
      </c>
      <c r="C321" s="113" t="s">
        <v>1010</v>
      </c>
      <c r="D321" s="113" t="s">
        <v>264</v>
      </c>
      <c r="E321" s="113" t="s">
        <v>514</v>
      </c>
      <c r="F321" s="113">
        <v>2</v>
      </c>
      <c r="G321" s="113">
        <v>4</v>
      </c>
      <c r="H321" s="113" t="s">
        <v>278</v>
      </c>
      <c r="I321" s="113" t="s">
        <v>265</v>
      </c>
    </row>
    <row r="322" spans="1:9" hidden="1">
      <c r="A322" s="113">
        <v>361</v>
      </c>
      <c r="B322" s="113" t="s">
        <v>1011</v>
      </c>
      <c r="C322" s="113" t="s">
        <v>1012</v>
      </c>
      <c r="D322" s="113" t="s">
        <v>264</v>
      </c>
      <c r="E322" s="113" t="s">
        <v>558</v>
      </c>
      <c r="F322" s="113">
        <v>3</v>
      </c>
      <c r="G322" s="113">
        <v>0</v>
      </c>
      <c r="H322" s="113" t="s">
        <v>278</v>
      </c>
      <c r="I322" s="113" t="s">
        <v>265</v>
      </c>
    </row>
    <row r="323" spans="1:9" hidden="1">
      <c r="A323" s="113">
        <v>362</v>
      </c>
      <c r="B323" s="113" t="s">
        <v>1013</v>
      </c>
      <c r="C323" s="113" t="s">
        <v>1014</v>
      </c>
      <c r="D323" s="113" t="s">
        <v>263</v>
      </c>
      <c r="E323" s="113" t="s">
        <v>389</v>
      </c>
      <c r="F323" s="113">
        <v>2</v>
      </c>
      <c r="G323" s="113">
        <v>0</v>
      </c>
      <c r="H323" s="113" t="s">
        <v>278</v>
      </c>
      <c r="I323" s="113" t="s">
        <v>265</v>
      </c>
    </row>
    <row r="324" spans="1:9" hidden="1">
      <c r="A324" s="113">
        <v>363</v>
      </c>
      <c r="B324" s="113" t="s">
        <v>1015</v>
      </c>
      <c r="C324" s="113" t="s">
        <v>1016</v>
      </c>
      <c r="D324" s="113" t="s">
        <v>264</v>
      </c>
      <c r="E324" s="113" t="s">
        <v>514</v>
      </c>
      <c r="F324" s="113">
        <v>3</v>
      </c>
      <c r="G324" s="113">
        <v>1</v>
      </c>
      <c r="H324" s="113" t="s">
        <v>278</v>
      </c>
      <c r="I324" s="113" t="s">
        <v>265</v>
      </c>
    </row>
    <row r="325" spans="1:9" hidden="1">
      <c r="A325" s="113">
        <v>364</v>
      </c>
      <c r="B325" s="113" t="s">
        <v>1017</v>
      </c>
      <c r="C325" s="113" t="s">
        <v>1018</v>
      </c>
      <c r="D325" s="113" t="s">
        <v>264</v>
      </c>
      <c r="E325" s="113" t="s">
        <v>447</v>
      </c>
      <c r="F325" s="113" t="s">
        <v>277</v>
      </c>
      <c r="G325" s="113" t="s">
        <v>277</v>
      </c>
      <c r="H325" s="113" t="s">
        <v>278</v>
      </c>
      <c r="I325" s="113" t="s">
        <v>279</v>
      </c>
    </row>
    <row r="326" spans="1:9" hidden="1">
      <c r="A326" s="113">
        <v>365</v>
      </c>
      <c r="B326" s="113" t="s">
        <v>1019</v>
      </c>
      <c r="C326" s="113" t="s">
        <v>1020</v>
      </c>
      <c r="D326" s="113" t="s">
        <v>264</v>
      </c>
      <c r="E326" s="113" t="s">
        <v>454</v>
      </c>
      <c r="F326" s="113" t="s">
        <v>277</v>
      </c>
      <c r="G326" s="113" t="s">
        <v>277</v>
      </c>
      <c r="H326" s="113" t="s">
        <v>278</v>
      </c>
      <c r="I326" s="113" t="s">
        <v>279</v>
      </c>
    </row>
    <row r="327" spans="1:9" hidden="1">
      <c r="A327" s="113">
        <v>366</v>
      </c>
      <c r="B327" s="113" t="s">
        <v>1021</v>
      </c>
      <c r="C327" s="113" t="s">
        <v>1022</v>
      </c>
      <c r="D327" s="113" t="s">
        <v>263</v>
      </c>
      <c r="E327" s="113" t="s">
        <v>355</v>
      </c>
      <c r="F327" s="113">
        <v>2</v>
      </c>
      <c r="G327" s="113">
        <v>0</v>
      </c>
      <c r="H327" s="113" t="s">
        <v>278</v>
      </c>
      <c r="I327" s="113" t="s">
        <v>265</v>
      </c>
    </row>
    <row r="328" spans="1:9" hidden="1">
      <c r="A328" s="113">
        <v>367</v>
      </c>
      <c r="B328" s="113" t="s">
        <v>1023</v>
      </c>
      <c r="C328" s="113" t="s">
        <v>1024</v>
      </c>
      <c r="D328" s="113" t="s">
        <v>264</v>
      </c>
      <c r="E328" s="113" t="s">
        <v>318</v>
      </c>
      <c r="F328" s="113">
        <v>3</v>
      </c>
      <c r="G328" s="113">
        <v>1</v>
      </c>
      <c r="H328" s="113" t="s">
        <v>278</v>
      </c>
      <c r="I328" s="113" t="s">
        <v>265</v>
      </c>
    </row>
    <row r="329" spans="1:9" hidden="1">
      <c r="A329" s="113">
        <v>368</v>
      </c>
      <c r="B329" s="113" t="s">
        <v>1025</v>
      </c>
      <c r="C329" s="113" t="s">
        <v>1026</v>
      </c>
      <c r="D329" s="113" t="s">
        <v>264</v>
      </c>
      <c r="E329" s="113" t="s">
        <v>652</v>
      </c>
      <c r="F329" s="113">
        <v>2</v>
      </c>
      <c r="G329" s="113">
        <v>0</v>
      </c>
      <c r="H329" s="113" t="s">
        <v>278</v>
      </c>
      <c r="I329" s="113" t="s">
        <v>265</v>
      </c>
    </row>
    <row r="330" spans="1:9" hidden="1">
      <c r="A330" s="113">
        <v>369</v>
      </c>
      <c r="B330" s="113" t="s">
        <v>1027</v>
      </c>
      <c r="C330" s="113" t="s">
        <v>1028</v>
      </c>
      <c r="D330" s="113" t="s">
        <v>264</v>
      </c>
      <c r="E330" s="113" t="s">
        <v>714</v>
      </c>
      <c r="F330" s="113">
        <v>3</v>
      </c>
      <c r="G330" s="113">
        <v>1</v>
      </c>
      <c r="H330" s="113" t="s">
        <v>278</v>
      </c>
      <c r="I330" s="113" t="s">
        <v>265</v>
      </c>
    </row>
    <row r="331" spans="1:9" hidden="1">
      <c r="A331" s="113">
        <v>370</v>
      </c>
      <c r="B331" s="113" t="s">
        <v>1029</v>
      </c>
      <c r="C331" s="113" t="s">
        <v>1030</v>
      </c>
      <c r="D331" s="113" t="s">
        <v>264</v>
      </c>
      <c r="E331" s="113" t="s">
        <v>479</v>
      </c>
      <c r="F331" s="113">
        <v>2</v>
      </c>
      <c r="G331" s="113">
        <v>3</v>
      </c>
      <c r="H331" s="113" t="s">
        <v>278</v>
      </c>
      <c r="I331" s="113" t="s">
        <v>265</v>
      </c>
    </row>
    <row r="332" spans="1:9" hidden="1">
      <c r="A332" s="113">
        <v>371</v>
      </c>
      <c r="B332" s="113" t="s">
        <v>1031</v>
      </c>
      <c r="C332" s="113" t="s">
        <v>1032</v>
      </c>
      <c r="D332" s="113" t="s">
        <v>263</v>
      </c>
      <c r="E332" s="113" t="s">
        <v>284</v>
      </c>
      <c r="F332" s="113">
        <v>2</v>
      </c>
      <c r="G332" s="113">
        <v>3</v>
      </c>
      <c r="H332" s="113" t="s">
        <v>278</v>
      </c>
      <c r="I332" s="113" t="s">
        <v>265</v>
      </c>
    </row>
    <row r="333" spans="1:9" hidden="1">
      <c r="A333" s="113">
        <v>372</v>
      </c>
      <c r="B333" s="113" t="s">
        <v>1033</v>
      </c>
      <c r="C333" s="113" t="s">
        <v>1034</v>
      </c>
      <c r="D333" s="113" t="s">
        <v>263</v>
      </c>
      <c r="E333" s="113" t="s">
        <v>502</v>
      </c>
      <c r="F333" s="113">
        <v>2</v>
      </c>
      <c r="G333" s="113">
        <v>1</v>
      </c>
      <c r="H333" s="113" t="s">
        <v>278</v>
      </c>
      <c r="I333" s="113" t="s">
        <v>265</v>
      </c>
    </row>
    <row r="334" spans="1:9" hidden="1">
      <c r="A334" s="113">
        <v>373</v>
      </c>
      <c r="B334" s="113" t="s">
        <v>1035</v>
      </c>
      <c r="C334" s="113" t="s">
        <v>1036</v>
      </c>
      <c r="D334" s="113" t="s">
        <v>264</v>
      </c>
      <c r="E334" s="113" t="s">
        <v>392</v>
      </c>
      <c r="F334" s="113">
        <v>3</v>
      </c>
      <c r="G334" s="113">
        <v>2</v>
      </c>
      <c r="H334" s="113" t="s">
        <v>278</v>
      </c>
      <c r="I334" s="113" t="s">
        <v>267</v>
      </c>
    </row>
    <row r="335" spans="1:9" hidden="1">
      <c r="A335" s="113">
        <v>374</v>
      </c>
      <c r="B335" s="113" t="s">
        <v>1037</v>
      </c>
      <c r="C335" s="113" t="s">
        <v>1038</v>
      </c>
      <c r="D335" s="113" t="s">
        <v>264</v>
      </c>
      <c r="E335" s="113" t="s">
        <v>436</v>
      </c>
      <c r="F335" s="113" t="s">
        <v>277</v>
      </c>
      <c r="G335" s="113" t="s">
        <v>277</v>
      </c>
      <c r="H335" s="113" t="s">
        <v>278</v>
      </c>
      <c r="I335" s="113" t="s">
        <v>279</v>
      </c>
    </row>
    <row r="336" spans="1:9">
      <c r="A336" s="113">
        <v>375</v>
      </c>
      <c r="B336" s="113" t="s">
        <v>1039</v>
      </c>
      <c r="C336" s="113" t="s">
        <v>1040</v>
      </c>
      <c r="D336" s="113" t="s">
        <v>264</v>
      </c>
      <c r="E336" s="113" t="s">
        <v>1041</v>
      </c>
      <c r="F336" s="113">
        <v>1</v>
      </c>
      <c r="G336" s="113">
        <v>2</v>
      </c>
      <c r="H336" s="113" t="s">
        <v>280</v>
      </c>
      <c r="I336" s="113" t="s">
        <v>281</v>
      </c>
    </row>
    <row r="337" spans="1:9" hidden="1">
      <c r="A337" s="113">
        <v>376</v>
      </c>
      <c r="B337" s="113" t="s">
        <v>1042</v>
      </c>
      <c r="C337" s="113" t="s">
        <v>1043</v>
      </c>
      <c r="D337" s="113" t="s">
        <v>264</v>
      </c>
      <c r="E337" s="113" t="s">
        <v>1044</v>
      </c>
      <c r="F337" s="113">
        <v>3</v>
      </c>
      <c r="G337" s="113">
        <v>1</v>
      </c>
      <c r="H337" s="113" t="s">
        <v>278</v>
      </c>
      <c r="I337" s="113" t="s">
        <v>265</v>
      </c>
    </row>
    <row r="338" spans="1:9" hidden="1">
      <c r="A338" s="113">
        <v>377</v>
      </c>
      <c r="B338" s="113" t="s">
        <v>1045</v>
      </c>
      <c r="C338" s="113" t="s">
        <v>1046</v>
      </c>
      <c r="D338" s="113" t="s">
        <v>264</v>
      </c>
      <c r="E338" s="113" t="s">
        <v>467</v>
      </c>
      <c r="F338" s="113" t="s">
        <v>277</v>
      </c>
      <c r="G338" s="113" t="s">
        <v>277</v>
      </c>
      <c r="H338" s="113" t="s">
        <v>278</v>
      </c>
      <c r="I338" s="113" t="s">
        <v>279</v>
      </c>
    </row>
    <row r="339" spans="1:9" hidden="1">
      <c r="A339" s="113">
        <v>378</v>
      </c>
      <c r="B339" s="113" t="s">
        <v>1047</v>
      </c>
      <c r="C339" s="113" t="s">
        <v>1048</v>
      </c>
      <c r="D339" s="113" t="s">
        <v>263</v>
      </c>
      <c r="E339" s="113" t="s">
        <v>329</v>
      </c>
      <c r="F339" s="113" t="s">
        <v>277</v>
      </c>
      <c r="G339" s="113" t="s">
        <v>277</v>
      </c>
      <c r="H339" s="113" t="s">
        <v>278</v>
      </c>
      <c r="I339" s="113" t="s">
        <v>279</v>
      </c>
    </row>
    <row r="340" spans="1:9" hidden="1">
      <c r="A340" s="113">
        <v>379</v>
      </c>
      <c r="B340" s="113" t="s">
        <v>1049</v>
      </c>
      <c r="C340" s="113" t="s">
        <v>1050</v>
      </c>
      <c r="D340" s="113" t="s">
        <v>264</v>
      </c>
      <c r="E340" s="113" t="s">
        <v>433</v>
      </c>
      <c r="F340" s="113" t="s">
        <v>277</v>
      </c>
      <c r="G340" s="113" t="s">
        <v>277</v>
      </c>
      <c r="H340" s="113" t="s">
        <v>278</v>
      </c>
      <c r="I340" s="113" t="s">
        <v>279</v>
      </c>
    </row>
    <row r="341" spans="1:9" hidden="1">
      <c r="A341" s="113">
        <v>380</v>
      </c>
      <c r="B341" s="113" t="s">
        <v>1051</v>
      </c>
      <c r="C341" s="113" t="s">
        <v>1052</v>
      </c>
      <c r="D341" s="113" t="s">
        <v>264</v>
      </c>
      <c r="E341" s="113" t="s">
        <v>298</v>
      </c>
      <c r="F341" s="113">
        <v>3</v>
      </c>
      <c r="G341" s="113">
        <v>0</v>
      </c>
      <c r="H341" s="113" t="s">
        <v>278</v>
      </c>
      <c r="I341" s="113" t="s">
        <v>265</v>
      </c>
    </row>
    <row r="342" spans="1:9" hidden="1">
      <c r="A342" s="113">
        <v>381</v>
      </c>
      <c r="B342" s="113" t="s">
        <v>1053</v>
      </c>
      <c r="C342" s="113" t="s">
        <v>1054</v>
      </c>
      <c r="D342" s="113" t="s">
        <v>264</v>
      </c>
      <c r="E342" s="113" t="s">
        <v>1044</v>
      </c>
      <c r="F342" s="113" t="s">
        <v>277</v>
      </c>
      <c r="G342" s="113">
        <v>0</v>
      </c>
      <c r="H342" s="113" t="s">
        <v>278</v>
      </c>
      <c r="I342" s="113" t="s">
        <v>267</v>
      </c>
    </row>
    <row r="343" spans="1:9" hidden="1">
      <c r="A343" s="113">
        <v>382</v>
      </c>
      <c r="B343" s="113" t="s">
        <v>1055</v>
      </c>
      <c r="C343" s="113" t="s">
        <v>1056</v>
      </c>
      <c r="D343" s="113" t="s">
        <v>264</v>
      </c>
      <c r="E343" s="113" t="s">
        <v>424</v>
      </c>
      <c r="F343" s="113" t="s">
        <v>277</v>
      </c>
      <c r="G343" s="113" t="s">
        <v>277</v>
      </c>
      <c r="H343" s="113" t="s">
        <v>278</v>
      </c>
      <c r="I343" s="113" t="s">
        <v>279</v>
      </c>
    </row>
    <row r="344" spans="1:9" hidden="1">
      <c r="A344" s="113">
        <v>383</v>
      </c>
      <c r="B344" s="113" t="s">
        <v>1057</v>
      </c>
      <c r="C344" s="113" t="s">
        <v>1058</v>
      </c>
      <c r="D344" s="113" t="s">
        <v>263</v>
      </c>
      <c r="E344" s="113" t="s">
        <v>318</v>
      </c>
      <c r="F344" s="113">
        <v>2</v>
      </c>
      <c r="G344" s="113">
        <v>1</v>
      </c>
      <c r="H344" s="113" t="s">
        <v>278</v>
      </c>
      <c r="I344" s="113" t="s">
        <v>265</v>
      </c>
    </row>
    <row r="345" spans="1:9" hidden="1">
      <c r="A345" s="113">
        <v>384</v>
      </c>
      <c r="B345" s="113" t="s">
        <v>1059</v>
      </c>
      <c r="C345" s="113" t="s">
        <v>1060</v>
      </c>
      <c r="D345" s="113" t="s">
        <v>264</v>
      </c>
      <c r="E345" s="113" t="s">
        <v>349</v>
      </c>
      <c r="F345" s="113">
        <v>2</v>
      </c>
      <c r="G345" s="113">
        <v>0</v>
      </c>
      <c r="H345" s="113" t="s">
        <v>278</v>
      </c>
      <c r="I345" s="113" t="s">
        <v>265</v>
      </c>
    </row>
    <row r="346" spans="1:9" hidden="1">
      <c r="A346" s="113">
        <v>385</v>
      </c>
      <c r="B346" s="113" t="s">
        <v>1061</v>
      </c>
      <c r="C346" s="113" t="s">
        <v>1062</v>
      </c>
      <c r="D346" s="113" t="s">
        <v>263</v>
      </c>
      <c r="E346" s="113" t="s">
        <v>907</v>
      </c>
      <c r="F346" s="113">
        <v>2</v>
      </c>
      <c r="G346" s="113">
        <v>2</v>
      </c>
      <c r="H346" s="113" t="s">
        <v>278</v>
      </c>
      <c r="I346" s="113" t="s">
        <v>265</v>
      </c>
    </row>
    <row r="347" spans="1:9" hidden="1">
      <c r="A347" s="113">
        <v>386</v>
      </c>
      <c r="B347" s="113" t="s">
        <v>1063</v>
      </c>
      <c r="C347" s="113" t="s">
        <v>1064</v>
      </c>
      <c r="D347" s="113" t="s">
        <v>263</v>
      </c>
      <c r="E347" s="113" t="s">
        <v>442</v>
      </c>
      <c r="F347" s="113" t="s">
        <v>277</v>
      </c>
      <c r="G347" s="113" t="s">
        <v>277</v>
      </c>
      <c r="H347" s="113" t="s">
        <v>278</v>
      </c>
      <c r="I347" s="113" t="s">
        <v>279</v>
      </c>
    </row>
    <row r="348" spans="1:9">
      <c r="A348" s="113">
        <v>387</v>
      </c>
      <c r="B348" s="113" t="s">
        <v>1065</v>
      </c>
      <c r="C348" s="113" t="s">
        <v>1066</v>
      </c>
      <c r="D348" s="113" t="s">
        <v>263</v>
      </c>
      <c r="E348" s="113" t="s">
        <v>295</v>
      </c>
      <c r="F348" s="113">
        <v>1</v>
      </c>
      <c r="G348" s="113">
        <v>2</v>
      </c>
      <c r="H348" s="113" t="s">
        <v>280</v>
      </c>
      <c r="I348" s="113" t="s">
        <v>281</v>
      </c>
    </row>
    <row r="349" spans="1:9" hidden="1">
      <c r="A349" s="113">
        <v>388</v>
      </c>
      <c r="B349" s="113" t="s">
        <v>1067</v>
      </c>
      <c r="C349" s="113" t="s">
        <v>1068</v>
      </c>
      <c r="D349" s="113" t="s">
        <v>264</v>
      </c>
      <c r="E349" s="113" t="s">
        <v>524</v>
      </c>
      <c r="F349" s="113" t="s">
        <v>277</v>
      </c>
      <c r="G349" s="113" t="s">
        <v>277</v>
      </c>
      <c r="H349" s="113" t="s">
        <v>278</v>
      </c>
      <c r="I349" s="113" t="s">
        <v>279</v>
      </c>
    </row>
    <row r="350" spans="1:9" hidden="1">
      <c r="A350" s="113">
        <v>389</v>
      </c>
      <c r="B350" s="113" t="s">
        <v>1069</v>
      </c>
      <c r="C350" s="113" t="s">
        <v>1070</v>
      </c>
      <c r="D350" s="113" t="s">
        <v>264</v>
      </c>
      <c r="E350" s="113" t="s">
        <v>285</v>
      </c>
      <c r="F350" s="113">
        <v>2</v>
      </c>
      <c r="G350" s="113">
        <v>2</v>
      </c>
      <c r="H350" s="113" t="s">
        <v>278</v>
      </c>
      <c r="I350" s="113" t="s">
        <v>265</v>
      </c>
    </row>
    <row r="351" spans="1:9" hidden="1">
      <c r="A351" s="113">
        <v>390</v>
      </c>
      <c r="B351" s="113" t="s">
        <v>1071</v>
      </c>
      <c r="C351" s="113" t="s">
        <v>1043</v>
      </c>
      <c r="D351" s="113" t="s">
        <v>264</v>
      </c>
      <c r="E351" s="113" t="s">
        <v>705</v>
      </c>
      <c r="F351" s="113">
        <v>3</v>
      </c>
      <c r="G351" s="113">
        <v>1</v>
      </c>
      <c r="H351" s="113" t="s">
        <v>278</v>
      </c>
      <c r="I351" s="113" t="s">
        <v>265</v>
      </c>
    </row>
    <row r="352" spans="1:9" hidden="1">
      <c r="A352" s="113">
        <v>391</v>
      </c>
      <c r="B352" s="113" t="s">
        <v>1072</v>
      </c>
      <c r="C352" s="113" t="s">
        <v>1073</v>
      </c>
      <c r="D352" s="113" t="s">
        <v>263</v>
      </c>
      <c r="E352" s="113" t="s">
        <v>315</v>
      </c>
      <c r="F352" s="113" t="s">
        <v>277</v>
      </c>
      <c r="G352" s="113" t="s">
        <v>277</v>
      </c>
      <c r="H352" s="113" t="s">
        <v>278</v>
      </c>
      <c r="I352" s="113" t="s">
        <v>279</v>
      </c>
    </row>
    <row r="353" spans="1:9" hidden="1">
      <c r="A353" s="113">
        <v>392</v>
      </c>
      <c r="B353" s="113" t="s">
        <v>1074</v>
      </c>
      <c r="C353" s="113" t="s">
        <v>1075</v>
      </c>
      <c r="D353" s="113" t="s">
        <v>263</v>
      </c>
      <c r="E353" s="113" t="s">
        <v>517</v>
      </c>
      <c r="F353" s="113">
        <v>3</v>
      </c>
      <c r="G353" s="113">
        <v>2</v>
      </c>
      <c r="H353" s="113" t="s">
        <v>278</v>
      </c>
      <c r="I353" s="113" t="s">
        <v>267</v>
      </c>
    </row>
    <row r="354" spans="1:9" hidden="1">
      <c r="A354" s="113">
        <v>393</v>
      </c>
      <c r="B354" s="113" t="s">
        <v>1076</v>
      </c>
      <c r="C354" s="113" t="s">
        <v>1077</v>
      </c>
      <c r="D354" s="113" t="s">
        <v>263</v>
      </c>
      <c r="E354" s="113" t="s">
        <v>1041</v>
      </c>
      <c r="F354" s="113">
        <v>2</v>
      </c>
      <c r="G354" s="113">
        <v>1</v>
      </c>
      <c r="H354" s="113" t="s">
        <v>278</v>
      </c>
      <c r="I354" s="113" t="s">
        <v>265</v>
      </c>
    </row>
    <row r="355" spans="1:9" hidden="1">
      <c r="A355" s="113">
        <v>394</v>
      </c>
      <c r="B355" s="113" t="s">
        <v>1078</v>
      </c>
      <c r="C355" s="113" t="s">
        <v>1079</v>
      </c>
      <c r="D355" s="113" t="s">
        <v>263</v>
      </c>
      <c r="E355" s="113" t="s">
        <v>295</v>
      </c>
      <c r="F355" s="113" t="s">
        <v>277</v>
      </c>
      <c r="G355" s="113">
        <v>0</v>
      </c>
      <c r="H355" s="113" t="s">
        <v>278</v>
      </c>
      <c r="I355" s="113" t="s">
        <v>267</v>
      </c>
    </row>
    <row r="356" spans="1:9" hidden="1">
      <c r="A356" s="113">
        <v>395</v>
      </c>
      <c r="B356" s="113" t="s">
        <v>1080</v>
      </c>
      <c r="C356" s="113" t="s">
        <v>1081</v>
      </c>
      <c r="D356" s="113" t="s">
        <v>264</v>
      </c>
      <c r="E356" s="113" t="s">
        <v>495</v>
      </c>
      <c r="F356" s="113" t="s">
        <v>277</v>
      </c>
      <c r="G356" s="113" t="s">
        <v>277</v>
      </c>
      <c r="H356" s="113" t="s">
        <v>278</v>
      </c>
      <c r="I356" s="113" t="s">
        <v>302</v>
      </c>
    </row>
    <row r="357" spans="1:9" hidden="1">
      <c r="A357" s="113">
        <v>396</v>
      </c>
      <c r="B357" s="113" t="s">
        <v>1082</v>
      </c>
      <c r="C357" s="113" t="s">
        <v>1083</v>
      </c>
      <c r="D357" s="113" t="s">
        <v>263</v>
      </c>
      <c r="E357" s="113" t="s">
        <v>298</v>
      </c>
      <c r="F357" s="113">
        <v>2</v>
      </c>
      <c r="G357" s="113">
        <v>0</v>
      </c>
      <c r="H357" s="113" t="s">
        <v>278</v>
      </c>
      <c r="I357" s="113" t="s">
        <v>265</v>
      </c>
    </row>
    <row r="358" spans="1:9" hidden="1">
      <c r="A358" s="113">
        <v>397</v>
      </c>
      <c r="B358" s="113" t="s">
        <v>1084</v>
      </c>
      <c r="C358" s="113" t="s">
        <v>1085</v>
      </c>
      <c r="D358" s="113" t="s">
        <v>264</v>
      </c>
      <c r="E358" s="113" t="s">
        <v>1086</v>
      </c>
      <c r="F358" s="113" t="s">
        <v>277</v>
      </c>
      <c r="G358" s="113" t="s">
        <v>277</v>
      </c>
      <c r="H358" s="113" t="s">
        <v>278</v>
      </c>
      <c r="I358" s="113" t="s">
        <v>279</v>
      </c>
    </row>
    <row r="359" spans="1:9" hidden="1">
      <c r="A359" s="113">
        <v>398</v>
      </c>
      <c r="B359" s="113" t="s">
        <v>1087</v>
      </c>
      <c r="C359" s="113" t="s">
        <v>1088</v>
      </c>
      <c r="D359" s="113" t="s">
        <v>264</v>
      </c>
      <c r="E359" s="113" t="s">
        <v>295</v>
      </c>
      <c r="F359" s="113" t="s">
        <v>277</v>
      </c>
      <c r="G359" s="113" t="s">
        <v>277</v>
      </c>
      <c r="H359" s="113" t="s">
        <v>278</v>
      </c>
      <c r="I359" s="113" t="s">
        <v>279</v>
      </c>
    </row>
    <row r="360" spans="1:9" hidden="1">
      <c r="A360" s="113">
        <v>399</v>
      </c>
      <c r="B360" s="113" t="s">
        <v>1089</v>
      </c>
      <c r="C360" s="113" t="s">
        <v>1090</v>
      </c>
      <c r="D360" s="113" t="s">
        <v>264</v>
      </c>
      <c r="E360" s="113" t="s">
        <v>509</v>
      </c>
      <c r="F360" s="113">
        <v>3</v>
      </c>
      <c r="G360" s="113">
        <v>0</v>
      </c>
      <c r="H360" s="113" t="s">
        <v>278</v>
      </c>
      <c r="I360" s="113" t="s">
        <v>265</v>
      </c>
    </row>
    <row r="361" spans="1:9" hidden="1">
      <c r="A361" s="113">
        <v>400</v>
      </c>
      <c r="B361" s="113" t="s">
        <v>1091</v>
      </c>
      <c r="C361" s="113" t="s">
        <v>1092</v>
      </c>
      <c r="D361" s="113" t="s">
        <v>264</v>
      </c>
      <c r="E361" s="113" t="s">
        <v>282</v>
      </c>
      <c r="F361" s="113" t="s">
        <v>277</v>
      </c>
      <c r="G361" s="113">
        <v>0</v>
      </c>
      <c r="H361" s="113" t="s">
        <v>278</v>
      </c>
      <c r="I361" s="113" t="s">
        <v>267</v>
      </c>
    </row>
    <row r="362" spans="1:9" hidden="1">
      <c r="A362" s="113">
        <v>401</v>
      </c>
      <c r="B362" s="113" t="s">
        <v>1093</v>
      </c>
      <c r="C362" s="113" t="s">
        <v>1094</v>
      </c>
      <c r="D362" s="113" t="s">
        <v>264</v>
      </c>
      <c r="E362" s="113" t="s">
        <v>358</v>
      </c>
      <c r="F362" s="113" t="s">
        <v>277</v>
      </c>
      <c r="G362" s="113" t="s">
        <v>277</v>
      </c>
      <c r="H362" s="113" t="s">
        <v>278</v>
      </c>
      <c r="I362" s="113" t="s">
        <v>279</v>
      </c>
    </row>
    <row r="363" spans="1:9" hidden="1">
      <c r="A363" s="113">
        <v>402</v>
      </c>
      <c r="B363" s="113" t="s">
        <v>1095</v>
      </c>
      <c r="C363" s="113" t="s">
        <v>1096</v>
      </c>
      <c r="D363" s="113" t="s">
        <v>263</v>
      </c>
      <c r="E363" s="113" t="s">
        <v>467</v>
      </c>
      <c r="F363" s="113">
        <v>3</v>
      </c>
      <c r="G363" s="113">
        <v>0</v>
      </c>
      <c r="H363" s="113" t="s">
        <v>278</v>
      </c>
      <c r="I363" s="113" t="s">
        <v>265</v>
      </c>
    </row>
    <row r="364" spans="1:9" hidden="1">
      <c r="A364" s="113">
        <v>403</v>
      </c>
      <c r="B364" s="113" t="s">
        <v>1097</v>
      </c>
      <c r="C364" s="113" t="s">
        <v>1098</v>
      </c>
      <c r="D364" s="113" t="s">
        <v>264</v>
      </c>
      <c r="E364" s="113" t="s">
        <v>614</v>
      </c>
      <c r="F364" s="113">
        <v>2</v>
      </c>
      <c r="G364" s="113">
        <v>1</v>
      </c>
      <c r="H364" s="113" t="s">
        <v>278</v>
      </c>
      <c r="I364" s="113" t="s">
        <v>265</v>
      </c>
    </row>
    <row r="365" spans="1:9" hidden="1">
      <c r="A365" s="113">
        <v>404</v>
      </c>
      <c r="B365" s="113" t="s">
        <v>1099</v>
      </c>
      <c r="C365" s="113" t="s">
        <v>1100</v>
      </c>
      <c r="D365" s="113" t="s">
        <v>264</v>
      </c>
      <c r="E365" s="113" t="s">
        <v>366</v>
      </c>
      <c r="F365" s="113" t="s">
        <v>277</v>
      </c>
      <c r="G365" s="113" t="s">
        <v>277</v>
      </c>
      <c r="H365" s="113" t="s">
        <v>278</v>
      </c>
      <c r="I365" s="113" t="s">
        <v>279</v>
      </c>
    </row>
    <row r="366" spans="1:9" hidden="1">
      <c r="A366" s="113">
        <v>405</v>
      </c>
      <c r="B366" s="113" t="s">
        <v>1101</v>
      </c>
      <c r="C366" s="113" t="s">
        <v>1102</v>
      </c>
      <c r="D366" s="113" t="s">
        <v>263</v>
      </c>
      <c r="E366" s="113" t="s">
        <v>386</v>
      </c>
      <c r="F366" s="113" t="s">
        <v>277</v>
      </c>
      <c r="G366" s="113" t="s">
        <v>277</v>
      </c>
      <c r="H366" s="113" t="s">
        <v>278</v>
      </c>
      <c r="I366" s="113" t="s">
        <v>279</v>
      </c>
    </row>
    <row r="367" spans="1:9" hidden="1">
      <c r="A367" s="113">
        <v>406</v>
      </c>
      <c r="B367" s="113" t="s">
        <v>1103</v>
      </c>
      <c r="C367" s="113" t="s">
        <v>1104</v>
      </c>
      <c r="D367" s="113" t="s">
        <v>264</v>
      </c>
      <c r="E367" s="113" t="s">
        <v>529</v>
      </c>
      <c r="F367" s="113" t="s">
        <v>277</v>
      </c>
      <c r="G367" s="113" t="s">
        <v>277</v>
      </c>
      <c r="H367" s="113" t="s">
        <v>278</v>
      </c>
      <c r="I367" s="113" t="s">
        <v>302</v>
      </c>
    </row>
    <row r="368" spans="1:9" hidden="1">
      <c r="A368" s="113">
        <v>407</v>
      </c>
      <c r="B368" s="113" t="s">
        <v>1105</v>
      </c>
      <c r="C368" s="113" t="s">
        <v>1106</v>
      </c>
      <c r="D368" s="113" t="s">
        <v>263</v>
      </c>
      <c r="E368" s="113" t="s">
        <v>563</v>
      </c>
      <c r="F368" s="113" t="s">
        <v>277</v>
      </c>
      <c r="G368" s="113" t="s">
        <v>277</v>
      </c>
      <c r="H368" s="113" t="s">
        <v>278</v>
      </c>
      <c r="I368" s="113" t="s">
        <v>279</v>
      </c>
    </row>
    <row r="369" spans="1:9" hidden="1">
      <c r="A369" s="113">
        <v>408</v>
      </c>
      <c r="B369" s="113" t="s">
        <v>1107</v>
      </c>
      <c r="C369" s="113" t="s">
        <v>1108</v>
      </c>
      <c r="D369" s="113" t="s">
        <v>263</v>
      </c>
      <c r="E369" s="113" t="s">
        <v>534</v>
      </c>
      <c r="F369" s="113" t="s">
        <v>277</v>
      </c>
      <c r="G369" s="113" t="s">
        <v>277</v>
      </c>
      <c r="H369" s="113" t="s">
        <v>278</v>
      </c>
      <c r="I369" s="113" t="s">
        <v>279</v>
      </c>
    </row>
    <row r="370" spans="1:9" hidden="1">
      <c r="A370" s="113">
        <v>409</v>
      </c>
      <c r="B370" s="113" t="s">
        <v>1109</v>
      </c>
      <c r="C370" s="113" t="s">
        <v>1110</v>
      </c>
      <c r="D370" s="113" t="s">
        <v>263</v>
      </c>
      <c r="E370" s="113" t="s">
        <v>339</v>
      </c>
      <c r="F370" s="113">
        <v>2</v>
      </c>
      <c r="G370" s="113">
        <v>1</v>
      </c>
      <c r="H370" s="113" t="s">
        <v>278</v>
      </c>
      <c r="I370" s="113" t="s">
        <v>265</v>
      </c>
    </row>
    <row r="371" spans="1:9" hidden="1">
      <c r="A371" s="113">
        <v>410</v>
      </c>
      <c r="B371" s="113" t="s">
        <v>1111</v>
      </c>
      <c r="C371" s="113" t="s">
        <v>1112</v>
      </c>
      <c r="D371" s="113" t="s">
        <v>263</v>
      </c>
      <c r="E371" s="113" t="s">
        <v>467</v>
      </c>
      <c r="F371" s="113">
        <v>2</v>
      </c>
      <c r="G371" s="113">
        <v>0</v>
      </c>
      <c r="H371" s="113" t="s">
        <v>278</v>
      </c>
      <c r="I371" s="113" t="s">
        <v>265</v>
      </c>
    </row>
    <row r="372" spans="1:9" hidden="1">
      <c r="A372" s="113">
        <v>411</v>
      </c>
      <c r="B372" s="113" t="s">
        <v>1113</v>
      </c>
      <c r="C372" s="113" t="s">
        <v>1114</v>
      </c>
      <c r="D372" s="113" t="s">
        <v>263</v>
      </c>
      <c r="E372" s="113" t="s">
        <v>433</v>
      </c>
      <c r="F372" s="113" t="s">
        <v>277</v>
      </c>
      <c r="G372" s="113" t="s">
        <v>277</v>
      </c>
      <c r="H372" s="113" t="s">
        <v>278</v>
      </c>
      <c r="I372" s="113" t="s">
        <v>279</v>
      </c>
    </row>
    <row r="373" spans="1:9" hidden="1">
      <c r="A373" s="113">
        <v>412</v>
      </c>
      <c r="B373" s="113" t="s">
        <v>1115</v>
      </c>
      <c r="C373" s="113" t="s">
        <v>1116</v>
      </c>
      <c r="D373" s="113" t="s">
        <v>263</v>
      </c>
      <c r="E373" s="113" t="s">
        <v>547</v>
      </c>
      <c r="F373" s="113">
        <v>3</v>
      </c>
      <c r="G373" s="113">
        <v>0</v>
      </c>
      <c r="H373" s="113" t="s">
        <v>278</v>
      </c>
      <c r="I373" s="113" t="s">
        <v>265</v>
      </c>
    </row>
    <row r="374" spans="1:9" hidden="1">
      <c r="A374" s="113">
        <v>413</v>
      </c>
      <c r="B374" s="113" t="s">
        <v>1117</v>
      </c>
      <c r="C374" s="113" t="s">
        <v>1118</v>
      </c>
      <c r="D374" s="113" t="s">
        <v>263</v>
      </c>
      <c r="E374" s="113" t="s">
        <v>305</v>
      </c>
      <c r="F374" s="113">
        <v>2</v>
      </c>
      <c r="G374" s="113">
        <v>1</v>
      </c>
      <c r="H374" s="113" t="s">
        <v>278</v>
      </c>
      <c r="I374" s="113" t="s">
        <v>265</v>
      </c>
    </row>
    <row r="375" spans="1:9" hidden="1">
      <c r="A375" s="113">
        <v>414</v>
      </c>
      <c r="B375" s="113" t="s">
        <v>1119</v>
      </c>
      <c r="C375" s="113" t="s">
        <v>1120</v>
      </c>
      <c r="D375" s="113" t="s">
        <v>264</v>
      </c>
      <c r="E375" s="113" t="s">
        <v>547</v>
      </c>
      <c r="F375" s="113" t="s">
        <v>277</v>
      </c>
      <c r="G375" s="113" t="s">
        <v>277</v>
      </c>
      <c r="H375" s="113" t="s">
        <v>278</v>
      </c>
      <c r="I375" s="113" t="s">
        <v>279</v>
      </c>
    </row>
    <row r="376" spans="1:9" hidden="1">
      <c r="A376" s="113">
        <v>415</v>
      </c>
      <c r="B376" s="113" t="s">
        <v>1121</v>
      </c>
      <c r="C376" s="113" t="s">
        <v>1122</v>
      </c>
      <c r="D376" s="113" t="s">
        <v>264</v>
      </c>
      <c r="E376" s="113" t="s">
        <v>310</v>
      </c>
      <c r="F376" s="113">
        <v>2</v>
      </c>
      <c r="G376" s="113">
        <v>2</v>
      </c>
      <c r="H376" s="113" t="s">
        <v>278</v>
      </c>
      <c r="I376" s="113" t="s">
        <v>265</v>
      </c>
    </row>
    <row r="377" spans="1:9" hidden="1">
      <c r="A377" s="113">
        <v>416</v>
      </c>
      <c r="B377" s="113" t="s">
        <v>1123</v>
      </c>
      <c r="C377" s="113" t="s">
        <v>1124</v>
      </c>
      <c r="D377" s="113" t="s">
        <v>264</v>
      </c>
      <c r="E377" s="113" t="s">
        <v>517</v>
      </c>
      <c r="F377" s="113">
        <v>3</v>
      </c>
      <c r="G377" s="113">
        <v>0</v>
      </c>
      <c r="H377" s="113" t="s">
        <v>278</v>
      </c>
      <c r="I377" s="113" t="s">
        <v>265</v>
      </c>
    </row>
    <row r="378" spans="1:9" hidden="1">
      <c r="A378" s="113">
        <v>417</v>
      </c>
      <c r="B378" s="113" t="s">
        <v>1125</v>
      </c>
      <c r="C378" s="113" t="s">
        <v>1126</v>
      </c>
      <c r="D378" s="113" t="s">
        <v>263</v>
      </c>
      <c r="E378" s="113" t="s">
        <v>454</v>
      </c>
      <c r="F378" s="113">
        <v>2</v>
      </c>
      <c r="G378" s="113">
        <v>1</v>
      </c>
      <c r="H378" s="113" t="s">
        <v>278</v>
      </c>
      <c r="I378" s="113" t="s">
        <v>265</v>
      </c>
    </row>
    <row r="379" spans="1:9" hidden="1">
      <c r="A379" s="113">
        <v>418</v>
      </c>
      <c r="B379" s="113" t="s">
        <v>1127</v>
      </c>
      <c r="C379" s="113" t="s">
        <v>1128</v>
      </c>
      <c r="D379" s="113" t="s">
        <v>263</v>
      </c>
      <c r="E379" s="113" t="s">
        <v>509</v>
      </c>
      <c r="F379" s="113" t="s">
        <v>277</v>
      </c>
      <c r="G379" s="113" t="s">
        <v>277</v>
      </c>
      <c r="H379" s="113" t="s">
        <v>278</v>
      </c>
      <c r="I379" s="113" t="s">
        <v>279</v>
      </c>
    </row>
    <row r="380" spans="1:9" hidden="1">
      <c r="A380" s="113">
        <v>419</v>
      </c>
      <c r="B380" s="113" t="s">
        <v>1129</v>
      </c>
      <c r="C380" s="113" t="s">
        <v>1130</v>
      </c>
      <c r="D380" s="113" t="s">
        <v>263</v>
      </c>
      <c r="E380" s="113" t="s">
        <v>376</v>
      </c>
      <c r="F380" s="113" t="s">
        <v>277</v>
      </c>
      <c r="G380" s="113" t="s">
        <v>277</v>
      </c>
      <c r="H380" s="113" t="s">
        <v>278</v>
      </c>
      <c r="I380" s="113" t="s">
        <v>279</v>
      </c>
    </row>
    <row r="381" spans="1:9" hidden="1">
      <c r="A381" s="113">
        <v>420</v>
      </c>
      <c r="B381" s="113" t="s">
        <v>1131</v>
      </c>
      <c r="C381" s="113" t="s">
        <v>1132</v>
      </c>
      <c r="D381" s="113" t="s">
        <v>264</v>
      </c>
      <c r="E381" s="113" t="s">
        <v>298</v>
      </c>
      <c r="F381" s="113" t="s">
        <v>277</v>
      </c>
      <c r="G381" s="113" t="s">
        <v>277</v>
      </c>
      <c r="H381" s="113" t="s">
        <v>278</v>
      </c>
      <c r="I381" s="113" t="s">
        <v>279</v>
      </c>
    </row>
    <row r="382" spans="1:9" hidden="1">
      <c r="A382" s="113">
        <v>421</v>
      </c>
      <c r="B382" s="113" t="s">
        <v>1133</v>
      </c>
      <c r="C382" s="113" t="s">
        <v>1134</v>
      </c>
      <c r="D382" s="113" t="s">
        <v>264</v>
      </c>
      <c r="E382" s="113" t="s">
        <v>339</v>
      </c>
      <c r="F382" s="113" t="s">
        <v>277</v>
      </c>
      <c r="G382" s="113" t="s">
        <v>277</v>
      </c>
      <c r="H382" s="113" t="s">
        <v>278</v>
      </c>
      <c r="I382" s="113" t="s">
        <v>279</v>
      </c>
    </row>
    <row r="383" spans="1:9" hidden="1">
      <c r="A383" s="113">
        <v>422</v>
      </c>
      <c r="B383" s="113" t="s">
        <v>1135</v>
      </c>
      <c r="C383" s="113" t="s">
        <v>1136</v>
      </c>
      <c r="D383" s="113" t="s">
        <v>263</v>
      </c>
      <c r="E383" s="113" t="s">
        <v>358</v>
      </c>
      <c r="F383" s="113">
        <v>2</v>
      </c>
      <c r="G383" s="113">
        <v>1</v>
      </c>
      <c r="H383" s="113" t="s">
        <v>278</v>
      </c>
      <c r="I383" s="113" t="s">
        <v>265</v>
      </c>
    </row>
    <row r="384" spans="1:9" hidden="1">
      <c r="A384" s="113">
        <v>423</v>
      </c>
      <c r="B384" s="113" t="s">
        <v>1137</v>
      </c>
      <c r="C384" s="113" t="s">
        <v>1138</v>
      </c>
      <c r="D384" s="113" t="s">
        <v>263</v>
      </c>
      <c r="E384" s="113" t="s">
        <v>524</v>
      </c>
      <c r="F384" s="113">
        <v>2</v>
      </c>
      <c r="G384" s="113">
        <v>3</v>
      </c>
      <c r="H384" s="113" t="s">
        <v>278</v>
      </c>
      <c r="I384" s="113" t="s">
        <v>265</v>
      </c>
    </row>
    <row r="385" spans="1:9" hidden="1">
      <c r="A385" s="113">
        <v>424</v>
      </c>
      <c r="B385" s="113" t="s">
        <v>1139</v>
      </c>
      <c r="C385" s="113" t="s">
        <v>1140</v>
      </c>
      <c r="D385" s="113" t="s">
        <v>263</v>
      </c>
      <c r="E385" s="113" t="s">
        <v>392</v>
      </c>
      <c r="F385" s="113">
        <v>2</v>
      </c>
      <c r="G385" s="113">
        <v>1</v>
      </c>
      <c r="H385" s="113" t="s">
        <v>278</v>
      </c>
      <c r="I385" s="113" t="s">
        <v>265</v>
      </c>
    </row>
    <row r="386" spans="1:9" hidden="1">
      <c r="A386" s="113">
        <v>425</v>
      </c>
      <c r="B386" s="113" t="s">
        <v>1141</v>
      </c>
      <c r="C386" s="113" t="s">
        <v>1142</v>
      </c>
      <c r="D386" s="113" t="s">
        <v>264</v>
      </c>
      <c r="E386" s="113" t="s">
        <v>298</v>
      </c>
      <c r="F386" s="113">
        <v>2</v>
      </c>
      <c r="G386" s="113">
        <v>2</v>
      </c>
      <c r="H386" s="113" t="s">
        <v>278</v>
      </c>
      <c r="I386" s="113" t="s">
        <v>265</v>
      </c>
    </row>
    <row r="387" spans="1:9" hidden="1">
      <c r="A387" s="113">
        <v>426</v>
      </c>
      <c r="B387" s="113" t="s">
        <v>1143</v>
      </c>
      <c r="C387" s="113" t="s">
        <v>1144</v>
      </c>
      <c r="D387" s="113" t="s">
        <v>263</v>
      </c>
      <c r="E387" s="113" t="s">
        <v>799</v>
      </c>
      <c r="F387" s="113" t="s">
        <v>277</v>
      </c>
      <c r="G387" s="113" t="s">
        <v>277</v>
      </c>
      <c r="H387" s="113" t="s">
        <v>278</v>
      </c>
      <c r="I387" s="113" t="s">
        <v>279</v>
      </c>
    </row>
    <row r="388" spans="1:9" hidden="1">
      <c r="A388" s="113">
        <v>427</v>
      </c>
      <c r="B388" s="113" t="s">
        <v>1145</v>
      </c>
      <c r="C388" s="113" t="s">
        <v>1146</v>
      </c>
      <c r="D388" s="113" t="s">
        <v>264</v>
      </c>
      <c r="E388" s="113" t="s">
        <v>392</v>
      </c>
      <c r="F388" s="113" t="s">
        <v>277</v>
      </c>
      <c r="G388" s="113" t="s">
        <v>277</v>
      </c>
      <c r="H388" s="113" t="s">
        <v>278</v>
      </c>
      <c r="I388" s="113" t="s">
        <v>279</v>
      </c>
    </row>
    <row r="389" spans="1:9" hidden="1">
      <c r="A389" s="113">
        <v>428</v>
      </c>
      <c r="B389" s="113" t="s">
        <v>1147</v>
      </c>
      <c r="C389" s="113" t="s">
        <v>1148</v>
      </c>
      <c r="D389" s="113" t="s">
        <v>264</v>
      </c>
      <c r="E389" s="113" t="s">
        <v>326</v>
      </c>
      <c r="F389" s="113">
        <v>3</v>
      </c>
      <c r="G389" s="113">
        <v>0</v>
      </c>
      <c r="H389" s="113" t="s">
        <v>278</v>
      </c>
      <c r="I389" s="113" t="s">
        <v>265</v>
      </c>
    </row>
    <row r="390" spans="1:9" hidden="1">
      <c r="A390" s="113">
        <v>429</v>
      </c>
      <c r="B390" s="113" t="s">
        <v>1149</v>
      </c>
      <c r="C390" s="113" t="s">
        <v>1150</v>
      </c>
      <c r="D390" s="113" t="s">
        <v>263</v>
      </c>
      <c r="E390" s="113" t="s">
        <v>517</v>
      </c>
      <c r="F390" s="113" t="s">
        <v>277</v>
      </c>
      <c r="G390" s="113" t="s">
        <v>277</v>
      </c>
      <c r="H390" s="113" t="s">
        <v>278</v>
      </c>
      <c r="I390" s="113" t="s">
        <v>279</v>
      </c>
    </row>
    <row r="391" spans="1:9" hidden="1">
      <c r="A391" s="113">
        <v>430</v>
      </c>
      <c r="B391" s="113" t="s">
        <v>1151</v>
      </c>
      <c r="C391" s="113" t="s">
        <v>1152</v>
      </c>
      <c r="D391" s="113" t="s">
        <v>264</v>
      </c>
      <c r="E391" s="113" t="s">
        <v>349</v>
      </c>
      <c r="F391" s="113" t="s">
        <v>277</v>
      </c>
      <c r="G391" s="113" t="s">
        <v>277</v>
      </c>
      <c r="H391" s="113" t="s">
        <v>278</v>
      </c>
      <c r="I391" s="113" t="s">
        <v>279</v>
      </c>
    </row>
    <row r="392" spans="1:9">
      <c r="A392" s="113">
        <v>431</v>
      </c>
      <c r="B392" s="113" t="s">
        <v>1153</v>
      </c>
      <c r="C392" s="113" t="s">
        <v>1154</v>
      </c>
      <c r="D392" s="113" t="s">
        <v>264</v>
      </c>
      <c r="E392" s="113" t="s">
        <v>392</v>
      </c>
      <c r="F392" s="113">
        <v>4</v>
      </c>
      <c r="G392" s="113">
        <v>2</v>
      </c>
      <c r="H392" s="113" t="s">
        <v>280</v>
      </c>
      <c r="I392" s="113" t="s">
        <v>281</v>
      </c>
    </row>
    <row r="393" spans="1:9" hidden="1">
      <c r="A393" s="113">
        <v>432</v>
      </c>
      <c r="B393" s="113" t="s">
        <v>1155</v>
      </c>
      <c r="C393" s="113" t="s">
        <v>1156</v>
      </c>
      <c r="D393" s="113" t="s">
        <v>263</v>
      </c>
      <c r="E393" s="113" t="s">
        <v>286</v>
      </c>
      <c r="F393" s="113">
        <v>2</v>
      </c>
      <c r="G393" s="113">
        <v>0</v>
      </c>
      <c r="H393" s="113" t="s">
        <v>278</v>
      </c>
      <c r="I393" s="113" t="s">
        <v>265</v>
      </c>
    </row>
    <row r="394" spans="1:9" hidden="1">
      <c r="A394" s="113">
        <v>433</v>
      </c>
      <c r="B394" s="113" t="s">
        <v>1157</v>
      </c>
      <c r="C394" s="113" t="s">
        <v>1158</v>
      </c>
      <c r="D394" s="113" t="s">
        <v>264</v>
      </c>
      <c r="E394" s="113" t="s">
        <v>467</v>
      </c>
      <c r="F394" s="113">
        <v>2</v>
      </c>
      <c r="G394" s="113">
        <v>1</v>
      </c>
      <c r="H394" s="113" t="s">
        <v>278</v>
      </c>
      <c r="I394" s="113" t="s">
        <v>265</v>
      </c>
    </row>
    <row r="395" spans="1:9" hidden="1">
      <c r="A395" s="113">
        <v>434</v>
      </c>
      <c r="B395" s="113" t="s">
        <v>1159</v>
      </c>
      <c r="C395" s="113" t="s">
        <v>1160</v>
      </c>
      <c r="D395" s="113" t="s">
        <v>264</v>
      </c>
      <c r="E395" s="113" t="s">
        <v>342</v>
      </c>
      <c r="F395" s="113">
        <v>3</v>
      </c>
      <c r="G395" s="113">
        <v>0</v>
      </c>
      <c r="H395" s="113" t="s">
        <v>278</v>
      </c>
      <c r="I395" s="113" t="s">
        <v>265</v>
      </c>
    </row>
    <row r="396" spans="1:9">
      <c r="A396" s="113">
        <v>435</v>
      </c>
      <c r="B396" s="113" t="s">
        <v>1161</v>
      </c>
      <c r="C396" s="113" t="s">
        <v>1162</v>
      </c>
      <c r="D396" s="113" t="s">
        <v>263</v>
      </c>
      <c r="E396" s="113" t="s">
        <v>282</v>
      </c>
      <c r="F396" s="113">
        <v>1</v>
      </c>
      <c r="G396" s="113">
        <v>2</v>
      </c>
      <c r="H396" s="113" t="s">
        <v>280</v>
      </c>
      <c r="I396" s="113" t="s">
        <v>281</v>
      </c>
    </row>
    <row r="397" spans="1:9" hidden="1">
      <c r="A397" s="113">
        <v>436</v>
      </c>
      <c r="B397" s="113" t="s">
        <v>1163</v>
      </c>
      <c r="C397" s="113" t="s">
        <v>1164</v>
      </c>
      <c r="D397" s="113" t="s">
        <v>264</v>
      </c>
      <c r="E397" s="113" t="s">
        <v>586</v>
      </c>
      <c r="F397" s="113" t="s">
        <v>277</v>
      </c>
      <c r="G397" s="113" t="s">
        <v>277</v>
      </c>
      <c r="H397" s="113" t="s">
        <v>278</v>
      </c>
      <c r="I397" s="113" t="s">
        <v>279</v>
      </c>
    </row>
    <row r="398" spans="1:9">
      <c r="A398" s="113">
        <v>437</v>
      </c>
      <c r="B398" s="113" t="s">
        <v>1165</v>
      </c>
      <c r="C398" s="113" t="s">
        <v>1166</v>
      </c>
      <c r="D398" s="113" t="s">
        <v>264</v>
      </c>
      <c r="E398" s="113" t="s">
        <v>849</v>
      </c>
      <c r="F398" s="113">
        <v>1</v>
      </c>
      <c r="G398" s="113">
        <v>1</v>
      </c>
      <c r="H398" s="113" t="s">
        <v>280</v>
      </c>
      <c r="I398" s="113" t="s">
        <v>281</v>
      </c>
    </row>
    <row r="399" spans="1:9">
      <c r="A399" s="113">
        <v>438</v>
      </c>
      <c r="B399" s="113" t="s">
        <v>1167</v>
      </c>
      <c r="C399" s="113" t="s">
        <v>1168</v>
      </c>
      <c r="D399" s="113" t="s">
        <v>263</v>
      </c>
      <c r="E399" s="113" t="s">
        <v>282</v>
      </c>
      <c r="F399" s="113">
        <v>1</v>
      </c>
      <c r="G399" s="113">
        <v>2</v>
      </c>
      <c r="H399" s="113" t="s">
        <v>280</v>
      </c>
      <c r="I399" s="113" t="s">
        <v>281</v>
      </c>
    </row>
    <row r="400" spans="1:9" hidden="1">
      <c r="A400" s="113">
        <v>439</v>
      </c>
      <c r="B400" s="113" t="s">
        <v>1169</v>
      </c>
      <c r="C400" s="113" t="s">
        <v>1170</v>
      </c>
      <c r="D400" s="113" t="s">
        <v>264</v>
      </c>
      <c r="E400" s="113" t="s">
        <v>1171</v>
      </c>
      <c r="F400" s="113" t="s">
        <v>277</v>
      </c>
      <c r="G400" s="113" t="s">
        <v>277</v>
      </c>
      <c r="H400" s="113" t="s">
        <v>278</v>
      </c>
      <c r="I400" s="113" t="s">
        <v>302</v>
      </c>
    </row>
    <row r="401" spans="1:9" hidden="1">
      <c r="A401" s="113">
        <v>440</v>
      </c>
      <c r="B401" s="113" t="s">
        <v>1172</v>
      </c>
      <c r="C401" s="113" t="s">
        <v>1173</v>
      </c>
      <c r="D401" s="113" t="s">
        <v>263</v>
      </c>
      <c r="E401" s="113" t="s">
        <v>418</v>
      </c>
      <c r="F401" s="113" t="s">
        <v>277</v>
      </c>
      <c r="G401" s="113" t="s">
        <v>277</v>
      </c>
      <c r="H401" s="113" t="s">
        <v>278</v>
      </c>
      <c r="I401" s="113" t="s">
        <v>279</v>
      </c>
    </row>
    <row r="402" spans="1:9">
      <c r="A402" s="113">
        <v>441</v>
      </c>
      <c r="B402" s="113" t="s">
        <v>1174</v>
      </c>
      <c r="C402" s="113" t="s">
        <v>1175</v>
      </c>
      <c r="D402" s="113" t="s">
        <v>263</v>
      </c>
      <c r="E402" s="113" t="s">
        <v>366</v>
      </c>
      <c r="F402" s="113">
        <v>1</v>
      </c>
      <c r="G402" s="113">
        <v>1</v>
      </c>
      <c r="H402" s="113" t="s">
        <v>280</v>
      </c>
      <c r="I402" s="113" t="s">
        <v>281</v>
      </c>
    </row>
    <row r="403" spans="1:9" hidden="1">
      <c r="A403" s="113">
        <v>442</v>
      </c>
      <c r="B403" s="113" t="s">
        <v>1176</v>
      </c>
      <c r="C403" s="113" t="s">
        <v>1177</v>
      </c>
      <c r="D403" s="113" t="s">
        <v>263</v>
      </c>
      <c r="E403" s="113" t="s">
        <v>284</v>
      </c>
      <c r="F403" s="113">
        <v>2</v>
      </c>
      <c r="G403" s="113">
        <v>3</v>
      </c>
      <c r="H403" s="113" t="s">
        <v>278</v>
      </c>
      <c r="I403" s="113" t="s">
        <v>265</v>
      </c>
    </row>
    <row r="404" spans="1:9" hidden="1">
      <c r="A404" s="113">
        <v>443</v>
      </c>
      <c r="B404" s="113" t="s">
        <v>1178</v>
      </c>
      <c r="C404" s="113" t="s">
        <v>1179</v>
      </c>
      <c r="D404" s="113" t="s">
        <v>264</v>
      </c>
      <c r="E404" s="113" t="s">
        <v>558</v>
      </c>
      <c r="F404" s="113">
        <v>3</v>
      </c>
      <c r="G404" s="113">
        <v>0</v>
      </c>
      <c r="H404" s="113" t="s">
        <v>278</v>
      </c>
      <c r="I404" s="113" t="s">
        <v>265</v>
      </c>
    </row>
    <row r="405" spans="1:9" hidden="1">
      <c r="A405" s="113">
        <v>444</v>
      </c>
      <c r="B405" s="113" t="s">
        <v>1180</v>
      </c>
      <c r="C405" s="113" t="s">
        <v>1181</v>
      </c>
      <c r="D405" s="113" t="s">
        <v>263</v>
      </c>
      <c r="E405" s="113" t="s">
        <v>782</v>
      </c>
      <c r="F405" s="113" t="s">
        <v>277</v>
      </c>
      <c r="G405" s="113" t="s">
        <v>277</v>
      </c>
      <c r="H405" s="113" t="s">
        <v>278</v>
      </c>
      <c r="I405" s="113" t="s">
        <v>279</v>
      </c>
    </row>
    <row r="406" spans="1:9" hidden="1">
      <c r="A406" s="113">
        <v>445</v>
      </c>
      <c r="B406" s="113" t="s">
        <v>1182</v>
      </c>
      <c r="C406" s="113" t="s">
        <v>1183</v>
      </c>
      <c r="D406" s="113" t="s">
        <v>263</v>
      </c>
      <c r="E406" s="113" t="s">
        <v>424</v>
      </c>
      <c r="F406" s="113" t="s">
        <v>277</v>
      </c>
      <c r="G406" s="113" t="s">
        <v>277</v>
      </c>
      <c r="H406" s="113" t="s">
        <v>278</v>
      </c>
      <c r="I406" s="113" t="s">
        <v>279</v>
      </c>
    </row>
    <row r="407" spans="1:9" hidden="1">
      <c r="A407" s="113">
        <v>446</v>
      </c>
      <c r="B407" s="113" t="s">
        <v>1184</v>
      </c>
      <c r="C407" s="113" t="s">
        <v>1185</v>
      </c>
      <c r="D407" s="113" t="s">
        <v>264</v>
      </c>
      <c r="E407" s="113" t="s">
        <v>652</v>
      </c>
      <c r="F407" s="113" t="s">
        <v>277</v>
      </c>
      <c r="G407" s="113" t="s">
        <v>277</v>
      </c>
      <c r="H407" s="113" t="s">
        <v>278</v>
      </c>
      <c r="I407" s="113" t="s">
        <v>279</v>
      </c>
    </row>
    <row r="408" spans="1:9" hidden="1">
      <c r="A408" s="113">
        <v>447</v>
      </c>
      <c r="B408" s="113" t="s">
        <v>1186</v>
      </c>
      <c r="C408" s="113" t="s">
        <v>1187</v>
      </c>
      <c r="D408" s="113" t="s">
        <v>264</v>
      </c>
      <c r="E408" s="113" t="s">
        <v>349</v>
      </c>
      <c r="F408" s="113">
        <v>2</v>
      </c>
      <c r="G408" s="113">
        <v>4</v>
      </c>
      <c r="H408" s="113" t="s">
        <v>278</v>
      </c>
      <c r="I408" s="113" t="s">
        <v>265</v>
      </c>
    </row>
    <row r="409" spans="1:9" hidden="1">
      <c r="A409" s="113">
        <v>448</v>
      </c>
      <c r="B409" s="113" t="s">
        <v>1188</v>
      </c>
      <c r="C409" s="113" t="s">
        <v>1189</v>
      </c>
      <c r="D409" s="113" t="s">
        <v>263</v>
      </c>
      <c r="E409" s="113" t="s">
        <v>1190</v>
      </c>
      <c r="F409" s="113" t="s">
        <v>277</v>
      </c>
      <c r="G409" s="113" t="s">
        <v>277</v>
      </c>
      <c r="H409" s="113" t="s">
        <v>278</v>
      </c>
      <c r="I409" s="113" t="s">
        <v>279</v>
      </c>
    </row>
    <row r="410" spans="1:9" hidden="1">
      <c r="A410" s="113">
        <v>449</v>
      </c>
      <c r="B410" s="113" t="s">
        <v>1191</v>
      </c>
      <c r="C410" s="113" t="s">
        <v>1192</v>
      </c>
      <c r="D410" s="113" t="s">
        <v>264</v>
      </c>
      <c r="E410" s="113" t="s">
        <v>366</v>
      </c>
      <c r="F410" s="113" t="s">
        <v>277</v>
      </c>
      <c r="G410" s="113" t="s">
        <v>277</v>
      </c>
      <c r="H410" s="113" t="s">
        <v>278</v>
      </c>
      <c r="I410" s="113" t="s">
        <v>279</v>
      </c>
    </row>
    <row r="411" spans="1:9" hidden="1">
      <c r="A411" s="113">
        <v>450</v>
      </c>
      <c r="B411" s="113" t="s">
        <v>1193</v>
      </c>
      <c r="C411" s="113" t="s">
        <v>1194</v>
      </c>
      <c r="D411" s="113" t="s">
        <v>264</v>
      </c>
      <c r="E411" s="113" t="s">
        <v>315</v>
      </c>
      <c r="F411" s="113">
        <v>2</v>
      </c>
      <c r="G411" s="113">
        <v>2</v>
      </c>
      <c r="H411" s="113" t="s">
        <v>278</v>
      </c>
      <c r="I411" s="113" t="s">
        <v>265</v>
      </c>
    </row>
    <row r="412" spans="1:9" hidden="1">
      <c r="A412" s="113">
        <v>451</v>
      </c>
      <c r="B412" s="113" t="s">
        <v>1195</v>
      </c>
      <c r="C412" s="113" t="s">
        <v>1196</v>
      </c>
      <c r="D412" s="113" t="s">
        <v>263</v>
      </c>
      <c r="E412" s="113" t="s">
        <v>421</v>
      </c>
      <c r="F412" s="113" t="s">
        <v>277</v>
      </c>
      <c r="G412" s="113" t="s">
        <v>277</v>
      </c>
      <c r="H412" s="113" t="s">
        <v>278</v>
      </c>
      <c r="I412" s="113" t="s">
        <v>302</v>
      </c>
    </row>
    <row r="413" spans="1:9">
      <c r="A413" s="113">
        <v>452</v>
      </c>
      <c r="B413" s="113" t="s">
        <v>1197</v>
      </c>
      <c r="C413" s="113" t="s">
        <v>1198</v>
      </c>
      <c r="D413" s="113" t="s">
        <v>264</v>
      </c>
      <c r="E413" s="113" t="s">
        <v>315</v>
      </c>
      <c r="F413" s="113">
        <v>4</v>
      </c>
      <c r="G413" s="113">
        <v>2</v>
      </c>
      <c r="H413" s="113" t="s">
        <v>280</v>
      </c>
      <c r="I413" s="113" t="s">
        <v>281</v>
      </c>
    </row>
    <row r="414" spans="1:9">
      <c r="A414" s="113">
        <v>453</v>
      </c>
      <c r="B414" s="113" t="s">
        <v>1199</v>
      </c>
      <c r="C414" s="113" t="s">
        <v>1200</v>
      </c>
      <c r="D414" s="113" t="s">
        <v>263</v>
      </c>
      <c r="E414" s="113" t="s">
        <v>315</v>
      </c>
      <c r="F414" s="113">
        <v>1</v>
      </c>
      <c r="G414" s="113">
        <v>2</v>
      </c>
      <c r="H414" s="113" t="s">
        <v>280</v>
      </c>
      <c r="I414" s="113" t="s">
        <v>281</v>
      </c>
    </row>
    <row r="415" spans="1:9" hidden="1">
      <c r="A415" s="113">
        <v>454</v>
      </c>
      <c r="B415" s="113" t="s">
        <v>1201</v>
      </c>
      <c r="C415" s="113" t="s">
        <v>1202</v>
      </c>
      <c r="D415" s="113" t="s">
        <v>264</v>
      </c>
      <c r="E415" s="113" t="s">
        <v>645</v>
      </c>
      <c r="F415" s="113" t="s">
        <v>277</v>
      </c>
      <c r="G415" s="113">
        <v>0</v>
      </c>
      <c r="H415" s="113" t="s">
        <v>278</v>
      </c>
      <c r="I415" s="113" t="s">
        <v>267</v>
      </c>
    </row>
    <row r="416" spans="1:9" hidden="1">
      <c r="A416" s="113">
        <v>455</v>
      </c>
      <c r="B416" s="113" t="s">
        <v>1203</v>
      </c>
      <c r="C416" s="113" t="s">
        <v>1204</v>
      </c>
      <c r="D416" s="113" t="s">
        <v>264</v>
      </c>
      <c r="E416" s="113" t="s">
        <v>298</v>
      </c>
      <c r="F416" s="113">
        <v>2</v>
      </c>
      <c r="G416" s="113">
        <v>3</v>
      </c>
      <c r="H416" s="113" t="s">
        <v>278</v>
      </c>
      <c r="I416" s="113" t="s">
        <v>265</v>
      </c>
    </row>
    <row r="417" spans="1:9">
      <c r="A417" s="113">
        <v>456</v>
      </c>
      <c r="B417" s="113" t="s">
        <v>1205</v>
      </c>
      <c r="C417" s="113" t="s">
        <v>1206</v>
      </c>
      <c r="D417" s="113" t="s">
        <v>263</v>
      </c>
      <c r="E417" s="113" t="s">
        <v>334</v>
      </c>
      <c r="F417" s="113">
        <v>1</v>
      </c>
      <c r="G417" s="113">
        <v>1</v>
      </c>
      <c r="H417" s="113" t="s">
        <v>280</v>
      </c>
      <c r="I417" s="113" t="s">
        <v>281</v>
      </c>
    </row>
    <row r="418" spans="1:9" hidden="1">
      <c r="A418" s="113">
        <v>457</v>
      </c>
      <c r="B418" s="113" t="s">
        <v>1207</v>
      </c>
      <c r="C418" s="113" t="s">
        <v>1208</v>
      </c>
      <c r="D418" s="113" t="s">
        <v>264</v>
      </c>
      <c r="E418" s="113" t="s">
        <v>457</v>
      </c>
      <c r="F418" s="113" t="s">
        <v>277</v>
      </c>
      <c r="G418" s="113" t="s">
        <v>277</v>
      </c>
      <c r="H418" s="113" t="s">
        <v>278</v>
      </c>
      <c r="I418" s="113" t="s">
        <v>279</v>
      </c>
    </row>
    <row r="419" spans="1:9">
      <c r="A419" s="113">
        <v>458</v>
      </c>
      <c r="B419" s="113" t="s">
        <v>1209</v>
      </c>
      <c r="C419" s="113" t="s">
        <v>1210</v>
      </c>
      <c r="D419" s="113" t="s">
        <v>264</v>
      </c>
      <c r="E419" s="113" t="s">
        <v>885</v>
      </c>
      <c r="F419" s="113">
        <v>4</v>
      </c>
      <c r="G419" s="113">
        <v>1</v>
      </c>
      <c r="H419" s="113" t="s">
        <v>280</v>
      </c>
      <c r="I419" s="113" t="s">
        <v>281</v>
      </c>
    </row>
    <row r="420" spans="1:9" hidden="1">
      <c r="A420" s="113">
        <v>459</v>
      </c>
      <c r="B420" s="113" t="s">
        <v>1211</v>
      </c>
      <c r="C420" s="113" t="s">
        <v>1212</v>
      </c>
      <c r="D420" s="113" t="s">
        <v>264</v>
      </c>
      <c r="E420" s="113" t="s">
        <v>410</v>
      </c>
      <c r="F420" s="113" t="s">
        <v>277</v>
      </c>
      <c r="G420" s="113" t="s">
        <v>277</v>
      </c>
      <c r="H420" s="113" t="s">
        <v>278</v>
      </c>
      <c r="I420" s="113" t="s">
        <v>279</v>
      </c>
    </row>
    <row r="421" spans="1:9" hidden="1">
      <c r="A421" s="113">
        <v>460</v>
      </c>
      <c r="B421" s="113" t="s">
        <v>1213</v>
      </c>
      <c r="C421" s="113" t="s">
        <v>1214</v>
      </c>
      <c r="D421" s="113" t="s">
        <v>264</v>
      </c>
      <c r="E421" s="113" t="s">
        <v>276</v>
      </c>
      <c r="F421" s="113">
        <v>3</v>
      </c>
      <c r="G421" s="113">
        <v>0</v>
      </c>
      <c r="H421" s="113" t="s">
        <v>278</v>
      </c>
      <c r="I421" s="113" t="s">
        <v>265</v>
      </c>
    </row>
    <row r="422" spans="1:9" hidden="1">
      <c r="A422" s="113">
        <v>461</v>
      </c>
      <c r="B422" s="113" t="s">
        <v>1215</v>
      </c>
      <c r="C422" s="113" t="s">
        <v>1216</v>
      </c>
      <c r="D422" s="113" t="s">
        <v>264</v>
      </c>
      <c r="E422" s="113" t="s">
        <v>424</v>
      </c>
      <c r="F422" s="113" t="s">
        <v>277</v>
      </c>
      <c r="G422" s="113" t="s">
        <v>277</v>
      </c>
      <c r="H422" s="113" t="s">
        <v>278</v>
      </c>
      <c r="I422" s="113" t="s">
        <v>279</v>
      </c>
    </row>
    <row r="423" spans="1:9" hidden="1">
      <c r="A423" s="113">
        <v>462</v>
      </c>
      <c r="B423" s="113" t="s">
        <v>1217</v>
      </c>
      <c r="C423" s="113" t="s">
        <v>1218</v>
      </c>
      <c r="D423" s="113" t="s">
        <v>264</v>
      </c>
      <c r="E423" s="113" t="s">
        <v>714</v>
      </c>
      <c r="F423" s="113" t="s">
        <v>277</v>
      </c>
      <c r="G423" s="113" t="s">
        <v>277</v>
      </c>
      <c r="H423" s="113" t="s">
        <v>278</v>
      </c>
      <c r="I423" s="113" t="s">
        <v>279</v>
      </c>
    </row>
    <row r="424" spans="1:9" hidden="1">
      <c r="A424" s="113">
        <v>463</v>
      </c>
      <c r="B424" s="113" t="s">
        <v>1219</v>
      </c>
      <c r="C424" s="113" t="s">
        <v>1220</v>
      </c>
      <c r="D424" s="113" t="s">
        <v>263</v>
      </c>
      <c r="E424" s="113" t="s">
        <v>318</v>
      </c>
      <c r="F424" s="113">
        <v>2</v>
      </c>
      <c r="G424" s="113">
        <v>1</v>
      </c>
      <c r="H424" s="113" t="s">
        <v>278</v>
      </c>
      <c r="I424" s="113" t="s">
        <v>265</v>
      </c>
    </row>
    <row r="425" spans="1:9" hidden="1">
      <c r="A425" s="113">
        <v>464</v>
      </c>
      <c r="B425" s="113" t="s">
        <v>1221</v>
      </c>
      <c r="C425" s="113" t="s">
        <v>1222</v>
      </c>
      <c r="D425" s="113" t="s">
        <v>264</v>
      </c>
      <c r="E425" s="113" t="s">
        <v>321</v>
      </c>
      <c r="F425" s="113" t="s">
        <v>277</v>
      </c>
      <c r="G425" s="113">
        <v>0</v>
      </c>
      <c r="H425" s="113" t="s">
        <v>278</v>
      </c>
      <c r="I425" s="113" t="s">
        <v>267</v>
      </c>
    </row>
    <row r="426" spans="1:9" hidden="1">
      <c r="A426" s="113">
        <v>465</v>
      </c>
      <c r="B426" s="113" t="s">
        <v>1223</v>
      </c>
      <c r="C426" s="113" t="s">
        <v>1224</v>
      </c>
      <c r="D426" s="113" t="s">
        <v>263</v>
      </c>
      <c r="E426" s="113" t="s">
        <v>454</v>
      </c>
      <c r="F426" s="113">
        <v>2</v>
      </c>
      <c r="G426" s="113">
        <v>1</v>
      </c>
      <c r="H426" s="113" t="s">
        <v>278</v>
      </c>
      <c r="I426" s="113" t="s">
        <v>265</v>
      </c>
    </row>
    <row r="427" spans="1:9" hidden="1">
      <c r="A427" s="113">
        <v>466</v>
      </c>
      <c r="B427" s="113" t="s">
        <v>1225</v>
      </c>
      <c r="C427" s="113" t="s">
        <v>1226</v>
      </c>
      <c r="D427" s="113" t="s">
        <v>264</v>
      </c>
      <c r="E427" s="113" t="s">
        <v>1041</v>
      </c>
      <c r="F427" s="113" t="s">
        <v>277</v>
      </c>
      <c r="G427" s="113" t="s">
        <v>277</v>
      </c>
      <c r="H427" s="113" t="s">
        <v>278</v>
      </c>
      <c r="I427" s="113" t="s">
        <v>279</v>
      </c>
    </row>
    <row r="428" spans="1:9" hidden="1">
      <c r="A428" s="113">
        <v>467</v>
      </c>
      <c r="B428" s="113" t="s">
        <v>1227</v>
      </c>
      <c r="C428" s="113" t="s">
        <v>1228</v>
      </c>
      <c r="D428" s="113" t="s">
        <v>264</v>
      </c>
      <c r="E428" s="113" t="s">
        <v>671</v>
      </c>
      <c r="F428" s="113" t="s">
        <v>277</v>
      </c>
      <c r="G428" s="113" t="s">
        <v>277</v>
      </c>
      <c r="H428" s="113" t="s">
        <v>278</v>
      </c>
      <c r="I428" s="113" t="s">
        <v>279</v>
      </c>
    </row>
    <row r="429" spans="1:9" hidden="1">
      <c r="A429" s="113">
        <v>468</v>
      </c>
      <c r="B429" s="113" t="s">
        <v>1229</v>
      </c>
      <c r="C429" s="113" t="s">
        <v>1230</v>
      </c>
      <c r="D429" s="113" t="s">
        <v>263</v>
      </c>
      <c r="E429" s="113" t="s">
        <v>284</v>
      </c>
      <c r="F429" s="113" t="s">
        <v>277</v>
      </c>
      <c r="G429" s="113">
        <v>0</v>
      </c>
      <c r="H429" s="113" t="s">
        <v>278</v>
      </c>
      <c r="I429" s="113" t="s">
        <v>267</v>
      </c>
    </row>
    <row r="430" spans="1:9" hidden="1">
      <c r="A430" s="113">
        <v>469</v>
      </c>
      <c r="B430" s="113" t="s">
        <v>1231</v>
      </c>
      <c r="C430" s="113" t="s">
        <v>1232</v>
      </c>
      <c r="D430" s="113" t="s">
        <v>264</v>
      </c>
      <c r="E430" s="113" t="s">
        <v>447</v>
      </c>
      <c r="F430" s="113" t="s">
        <v>277</v>
      </c>
      <c r="G430" s="113" t="s">
        <v>277</v>
      </c>
      <c r="H430" s="113" t="s">
        <v>278</v>
      </c>
      <c r="I430" s="113" t="s">
        <v>279</v>
      </c>
    </row>
    <row r="431" spans="1:9" hidden="1">
      <c r="A431" s="113">
        <v>470</v>
      </c>
      <c r="B431" s="113" t="s">
        <v>1233</v>
      </c>
      <c r="C431" s="113" t="s">
        <v>1234</v>
      </c>
      <c r="D431" s="113" t="s">
        <v>264</v>
      </c>
      <c r="E431" s="113" t="s">
        <v>321</v>
      </c>
      <c r="F431" s="113">
        <v>2</v>
      </c>
      <c r="G431" s="113">
        <v>0</v>
      </c>
      <c r="H431" s="113" t="s">
        <v>278</v>
      </c>
      <c r="I431" s="113" t="s">
        <v>265</v>
      </c>
    </row>
    <row r="432" spans="1:9" hidden="1">
      <c r="A432" s="113">
        <v>471</v>
      </c>
      <c r="B432" s="113" t="s">
        <v>1235</v>
      </c>
      <c r="C432" s="113" t="s">
        <v>1236</v>
      </c>
      <c r="D432" s="113" t="s">
        <v>263</v>
      </c>
      <c r="E432" s="113" t="s">
        <v>418</v>
      </c>
      <c r="F432" s="113">
        <v>2</v>
      </c>
      <c r="G432" s="113">
        <v>2</v>
      </c>
      <c r="H432" s="113" t="s">
        <v>278</v>
      </c>
      <c r="I432" s="113" t="s">
        <v>265</v>
      </c>
    </row>
    <row r="433" spans="1:9" hidden="1">
      <c r="A433" s="113">
        <v>472</v>
      </c>
      <c r="B433" s="113" t="s">
        <v>1237</v>
      </c>
      <c r="C433" s="113" t="s">
        <v>1238</v>
      </c>
      <c r="D433" s="113" t="s">
        <v>263</v>
      </c>
      <c r="E433" s="113" t="s">
        <v>534</v>
      </c>
      <c r="F433" s="113" t="s">
        <v>277</v>
      </c>
      <c r="G433" s="113" t="s">
        <v>277</v>
      </c>
      <c r="H433" s="113" t="s">
        <v>278</v>
      </c>
      <c r="I433" s="113" t="s">
        <v>279</v>
      </c>
    </row>
    <row r="434" spans="1:9" hidden="1">
      <c r="A434" s="113">
        <v>473</v>
      </c>
      <c r="B434" s="113" t="s">
        <v>1239</v>
      </c>
      <c r="C434" s="113" t="s">
        <v>1240</v>
      </c>
      <c r="D434" s="113" t="s">
        <v>264</v>
      </c>
      <c r="E434" s="113" t="s">
        <v>298</v>
      </c>
      <c r="F434" s="113" t="s">
        <v>277</v>
      </c>
      <c r="G434" s="113" t="s">
        <v>277</v>
      </c>
      <c r="H434" s="113" t="s">
        <v>278</v>
      </c>
      <c r="I434" s="113" t="s">
        <v>279</v>
      </c>
    </row>
    <row r="435" spans="1:9" hidden="1">
      <c r="A435" s="113">
        <v>474</v>
      </c>
      <c r="B435" s="113" t="s">
        <v>1241</v>
      </c>
      <c r="C435" s="113" t="s">
        <v>1242</v>
      </c>
      <c r="D435" s="113" t="s">
        <v>264</v>
      </c>
      <c r="E435" s="113" t="s">
        <v>509</v>
      </c>
      <c r="F435" s="113" t="s">
        <v>277</v>
      </c>
      <c r="G435" s="113" t="s">
        <v>277</v>
      </c>
      <c r="H435" s="113" t="s">
        <v>278</v>
      </c>
      <c r="I435" s="113" t="s">
        <v>279</v>
      </c>
    </row>
    <row r="436" spans="1:9" hidden="1">
      <c r="A436" s="113">
        <v>475</v>
      </c>
      <c r="B436" s="113" t="s">
        <v>1243</v>
      </c>
      <c r="C436" s="113" t="s">
        <v>1244</v>
      </c>
      <c r="D436" s="113" t="s">
        <v>263</v>
      </c>
      <c r="E436" s="113" t="s">
        <v>457</v>
      </c>
      <c r="F436" s="113">
        <v>2</v>
      </c>
      <c r="G436" s="113">
        <v>1</v>
      </c>
      <c r="H436" s="113" t="s">
        <v>278</v>
      </c>
      <c r="I436" s="113" t="s">
        <v>265</v>
      </c>
    </row>
    <row r="437" spans="1:9" hidden="1">
      <c r="A437" s="113">
        <v>476</v>
      </c>
      <c r="B437" s="113" t="s">
        <v>1245</v>
      </c>
      <c r="C437" s="113" t="s">
        <v>1246</v>
      </c>
      <c r="D437" s="113" t="s">
        <v>263</v>
      </c>
      <c r="E437" s="113" t="s">
        <v>1041</v>
      </c>
      <c r="F437" s="113" t="s">
        <v>277</v>
      </c>
      <c r="G437" s="113" t="s">
        <v>277</v>
      </c>
      <c r="H437" s="113" t="s">
        <v>278</v>
      </c>
      <c r="I437" s="113" t="s">
        <v>279</v>
      </c>
    </row>
    <row r="438" spans="1:9" hidden="1">
      <c r="A438" s="113">
        <v>477</v>
      </c>
      <c r="B438" s="113" t="s">
        <v>1247</v>
      </c>
      <c r="C438" s="113" t="s">
        <v>1248</v>
      </c>
      <c r="D438" s="113" t="s">
        <v>263</v>
      </c>
      <c r="E438" s="113" t="s">
        <v>283</v>
      </c>
      <c r="F438" s="113" t="s">
        <v>277</v>
      </c>
      <c r="G438" s="113" t="s">
        <v>277</v>
      </c>
      <c r="H438" s="113" t="s">
        <v>278</v>
      </c>
      <c r="I438" s="113" t="s">
        <v>279</v>
      </c>
    </row>
    <row r="439" spans="1:9" hidden="1">
      <c r="A439" s="113">
        <v>478</v>
      </c>
      <c r="B439" s="113" t="s">
        <v>1249</v>
      </c>
      <c r="C439" s="113" t="s">
        <v>1250</v>
      </c>
      <c r="D439" s="113" t="s">
        <v>264</v>
      </c>
      <c r="E439" s="113" t="s">
        <v>358</v>
      </c>
      <c r="F439" s="113" t="s">
        <v>277</v>
      </c>
      <c r="G439" s="113" t="s">
        <v>277</v>
      </c>
      <c r="H439" s="113" t="s">
        <v>278</v>
      </c>
      <c r="I439" s="113" t="s">
        <v>279</v>
      </c>
    </row>
    <row r="440" spans="1:9" hidden="1">
      <c r="A440" s="113">
        <v>479</v>
      </c>
      <c r="B440" s="113" t="s">
        <v>1251</v>
      </c>
      <c r="C440" s="113" t="s">
        <v>1252</v>
      </c>
      <c r="D440" s="113" t="s">
        <v>263</v>
      </c>
      <c r="E440" s="113" t="s">
        <v>283</v>
      </c>
      <c r="F440" s="113" t="s">
        <v>277</v>
      </c>
      <c r="G440" s="113" t="s">
        <v>277</v>
      </c>
      <c r="H440" s="113" t="s">
        <v>278</v>
      </c>
      <c r="I440" s="113" t="s">
        <v>279</v>
      </c>
    </row>
    <row r="441" spans="1:9" hidden="1">
      <c r="A441" s="113">
        <v>480</v>
      </c>
      <c r="B441" s="113" t="s">
        <v>1253</v>
      </c>
      <c r="C441" s="113" t="s">
        <v>1254</v>
      </c>
      <c r="D441" s="113" t="s">
        <v>264</v>
      </c>
      <c r="E441" s="113" t="s">
        <v>479</v>
      </c>
      <c r="F441" s="113">
        <v>2</v>
      </c>
      <c r="G441" s="113">
        <v>0</v>
      </c>
      <c r="H441" s="113" t="s">
        <v>278</v>
      </c>
      <c r="I441" s="113" t="s">
        <v>265</v>
      </c>
    </row>
    <row r="442" spans="1:9" hidden="1">
      <c r="A442" s="113">
        <v>481</v>
      </c>
      <c r="B442" s="113" t="s">
        <v>1255</v>
      </c>
      <c r="C442" s="113" t="s">
        <v>1256</v>
      </c>
      <c r="D442" s="113" t="s">
        <v>263</v>
      </c>
      <c r="E442" s="113" t="s">
        <v>652</v>
      </c>
      <c r="F442" s="113">
        <v>2</v>
      </c>
      <c r="G442" s="113">
        <v>0</v>
      </c>
      <c r="H442" s="113" t="s">
        <v>278</v>
      </c>
      <c r="I442" s="113" t="s">
        <v>265</v>
      </c>
    </row>
    <row r="443" spans="1:9" hidden="1">
      <c r="A443" s="113">
        <v>482</v>
      </c>
      <c r="B443" s="113" t="s">
        <v>1257</v>
      </c>
      <c r="C443" s="113" t="s">
        <v>1258</v>
      </c>
      <c r="D443" s="113" t="s">
        <v>263</v>
      </c>
      <c r="E443" s="113" t="s">
        <v>295</v>
      </c>
      <c r="F443" s="113">
        <v>2</v>
      </c>
      <c r="G443" s="113">
        <v>2</v>
      </c>
      <c r="H443" s="113" t="s">
        <v>278</v>
      </c>
      <c r="I443" s="113" t="s">
        <v>265</v>
      </c>
    </row>
    <row r="444" spans="1:9" hidden="1">
      <c r="A444" s="113">
        <v>483</v>
      </c>
      <c r="B444" s="113" t="s">
        <v>1259</v>
      </c>
      <c r="C444" s="113" t="s">
        <v>1260</v>
      </c>
      <c r="D444" s="113" t="s">
        <v>264</v>
      </c>
      <c r="E444" s="113" t="s">
        <v>366</v>
      </c>
      <c r="F444" s="113" t="s">
        <v>277</v>
      </c>
      <c r="G444" s="113" t="s">
        <v>277</v>
      </c>
      <c r="H444" s="113" t="s">
        <v>278</v>
      </c>
      <c r="I444" s="113" t="s">
        <v>279</v>
      </c>
    </row>
    <row r="445" spans="1:9" hidden="1">
      <c r="A445" s="113">
        <v>484</v>
      </c>
      <c r="B445" s="113" t="s">
        <v>1261</v>
      </c>
      <c r="C445" s="113" t="s">
        <v>1262</v>
      </c>
      <c r="D445" s="113" t="s">
        <v>264</v>
      </c>
      <c r="E445" s="113" t="s">
        <v>366</v>
      </c>
      <c r="F445" s="113">
        <v>2</v>
      </c>
      <c r="G445" s="113">
        <v>1</v>
      </c>
      <c r="H445" s="113" t="s">
        <v>278</v>
      </c>
      <c r="I445" s="113" t="s">
        <v>265</v>
      </c>
    </row>
    <row r="446" spans="1:9" hidden="1">
      <c r="A446" s="113">
        <v>485</v>
      </c>
      <c r="B446" s="113" t="s">
        <v>1263</v>
      </c>
      <c r="C446" s="113" t="s">
        <v>1264</v>
      </c>
      <c r="D446" s="113" t="s">
        <v>264</v>
      </c>
      <c r="E446" s="113" t="s">
        <v>386</v>
      </c>
      <c r="F446" s="113" t="s">
        <v>277</v>
      </c>
      <c r="G446" s="113" t="s">
        <v>277</v>
      </c>
      <c r="H446" s="113" t="s">
        <v>278</v>
      </c>
      <c r="I446" s="113" t="s">
        <v>279</v>
      </c>
    </row>
    <row r="447" spans="1:9" hidden="1">
      <c r="A447" s="113">
        <v>486</v>
      </c>
      <c r="B447" s="113" t="s">
        <v>1265</v>
      </c>
      <c r="C447" s="113" t="s">
        <v>1266</v>
      </c>
      <c r="D447" s="113" t="s">
        <v>263</v>
      </c>
      <c r="E447" s="113" t="s">
        <v>376</v>
      </c>
      <c r="F447" s="113" t="s">
        <v>277</v>
      </c>
      <c r="G447" s="113" t="s">
        <v>277</v>
      </c>
      <c r="H447" s="113" t="s">
        <v>278</v>
      </c>
      <c r="I447" s="113" t="s">
        <v>279</v>
      </c>
    </row>
    <row r="448" spans="1:9" hidden="1">
      <c r="A448" s="113">
        <v>487</v>
      </c>
      <c r="B448" s="113" t="s">
        <v>1267</v>
      </c>
      <c r="C448" s="113" t="s">
        <v>1268</v>
      </c>
      <c r="D448" s="113" t="s">
        <v>264</v>
      </c>
      <c r="E448" s="113" t="s">
        <v>386</v>
      </c>
      <c r="F448" s="113" t="s">
        <v>277</v>
      </c>
      <c r="G448" s="113" t="s">
        <v>277</v>
      </c>
      <c r="H448" s="113" t="s">
        <v>278</v>
      </c>
      <c r="I448" s="113" t="s">
        <v>279</v>
      </c>
    </row>
    <row r="449" spans="1:9" hidden="1">
      <c r="A449" s="113">
        <v>488</v>
      </c>
      <c r="B449" s="113" t="s">
        <v>1269</v>
      </c>
      <c r="C449" s="113" t="s">
        <v>1270</v>
      </c>
      <c r="D449" s="113" t="s">
        <v>264</v>
      </c>
      <c r="E449" s="113" t="s">
        <v>558</v>
      </c>
      <c r="F449" s="113" t="s">
        <v>277</v>
      </c>
      <c r="G449" s="113" t="s">
        <v>277</v>
      </c>
      <c r="H449" s="113" t="s">
        <v>278</v>
      </c>
      <c r="I449" s="113" t="s">
        <v>279</v>
      </c>
    </row>
    <row r="450" spans="1:9" hidden="1">
      <c r="A450" s="113">
        <v>489</v>
      </c>
      <c r="B450" s="113" t="s">
        <v>1271</v>
      </c>
      <c r="C450" s="113" t="s">
        <v>1272</v>
      </c>
      <c r="D450" s="113" t="s">
        <v>263</v>
      </c>
      <c r="E450" s="113" t="s">
        <v>907</v>
      </c>
      <c r="F450" s="113">
        <v>2</v>
      </c>
      <c r="G450" s="113">
        <v>0</v>
      </c>
      <c r="H450" s="113" t="s">
        <v>278</v>
      </c>
      <c r="I450" s="113" t="s">
        <v>265</v>
      </c>
    </row>
    <row r="451" spans="1:9" hidden="1">
      <c r="A451" s="113">
        <v>490</v>
      </c>
      <c r="B451" s="113" t="s">
        <v>1273</v>
      </c>
      <c r="C451" s="113" t="s">
        <v>1274</v>
      </c>
      <c r="D451" s="113" t="s">
        <v>264</v>
      </c>
      <c r="E451" s="113" t="s">
        <v>276</v>
      </c>
      <c r="F451" s="113" t="s">
        <v>277</v>
      </c>
      <c r="G451" s="113" t="s">
        <v>277</v>
      </c>
      <c r="H451" s="113" t="s">
        <v>278</v>
      </c>
      <c r="I451" s="113" t="s">
        <v>279</v>
      </c>
    </row>
    <row r="452" spans="1:9" hidden="1">
      <c r="A452" s="113">
        <v>491</v>
      </c>
      <c r="B452" s="113" t="s">
        <v>1275</v>
      </c>
      <c r="C452" s="113" t="s">
        <v>1276</v>
      </c>
      <c r="D452" s="113" t="s">
        <v>263</v>
      </c>
      <c r="E452" s="113" t="s">
        <v>283</v>
      </c>
      <c r="F452" s="113">
        <v>2</v>
      </c>
      <c r="G452" s="113">
        <v>1</v>
      </c>
      <c r="H452" s="113" t="s">
        <v>278</v>
      </c>
      <c r="I452" s="113" t="s">
        <v>265</v>
      </c>
    </row>
    <row r="453" spans="1:9" hidden="1">
      <c r="A453" s="113">
        <v>492</v>
      </c>
      <c r="B453" s="113" t="s">
        <v>1277</v>
      </c>
      <c r="C453" s="113" t="s">
        <v>1278</v>
      </c>
      <c r="D453" s="113" t="s">
        <v>264</v>
      </c>
      <c r="E453" s="113" t="s">
        <v>467</v>
      </c>
      <c r="F453" s="113" t="s">
        <v>277</v>
      </c>
      <c r="G453" s="113" t="s">
        <v>277</v>
      </c>
      <c r="H453" s="113" t="s">
        <v>278</v>
      </c>
      <c r="I453" s="113" t="s">
        <v>279</v>
      </c>
    </row>
    <row r="454" spans="1:9" hidden="1">
      <c r="A454" s="113">
        <v>493</v>
      </c>
      <c r="B454" s="113" t="s">
        <v>1279</v>
      </c>
      <c r="C454" s="113" t="s">
        <v>1280</v>
      </c>
      <c r="D454" s="113" t="s">
        <v>264</v>
      </c>
      <c r="E454" s="113" t="s">
        <v>467</v>
      </c>
      <c r="F454" s="113" t="s">
        <v>277</v>
      </c>
      <c r="G454" s="113" t="s">
        <v>277</v>
      </c>
      <c r="H454" s="113" t="s">
        <v>278</v>
      </c>
      <c r="I454" s="113" t="s">
        <v>279</v>
      </c>
    </row>
    <row r="455" spans="1:9">
      <c r="A455" s="113">
        <v>494</v>
      </c>
      <c r="B455" s="113" t="s">
        <v>1281</v>
      </c>
      <c r="C455" s="113" t="s">
        <v>1282</v>
      </c>
      <c r="D455" s="113" t="s">
        <v>263</v>
      </c>
      <c r="E455" s="113" t="s">
        <v>389</v>
      </c>
      <c r="F455" s="113">
        <v>1</v>
      </c>
      <c r="G455" s="113">
        <v>1</v>
      </c>
      <c r="H455" s="113" t="s">
        <v>280</v>
      </c>
      <c r="I455" s="113" t="s">
        <v>281</v>
      </c>
    </row>
    <row r="456" spans="1:9" hidden="1">
      <c r="A456" s="113">
        <v>495</v>
      </c>
      <c r="B456" s="113" t="s">
        <v>1283</v>
      </c>
      <c r="C456" s="113" t="s">
        <v>1284</v>
      </c>
      <c r="D456" s="113" t="s">
        <v>264</v>
      </c>
      <c r="E456" s="113" t="s">
        <v>586</v>
      </c>
      <c r="F456" s="113">
        <v>2</v>
      </c>
      <c r="G456" s="113">
        <v>1</v>
      </c>
      <c r="H456" s="113" t="s">
        <v>278</v>
      </c>
      <c r="I456" s="113" t="s">
        <v>265</v>
      </c>
    </row>
    <row r="457" spans="1:9" hidden="1">
      <c r="A457" s="113">
        <v>496</v>
      </c>
      <c r="B457" s="113" t="s">
        <v>1285</v>
      </c>
      <c r="C457" s="113" t="s">
        <v>1286</v>
      </c>
      <c r="D457" s="113" t="s">
        <v>263</v>
      </c>
      <c r="E457" s="113" t="s">
        <v>392</v>
      </c>
      <c r="F457" s="113" t="s">
        <v>277</v>
      </c>
      <c r="G457" s="113" t="s">
        <v>277</v>
      </c>
      <c r="H457" s="113" t="s">
        <v>278</v>
      </c>
      <c r="I457" s="113" t="s">
        <v>279</v>
      </c>
    </row>
    <row r="458" spans="1:9" hidden="1">
      <c r="A458" s="113">
        <v>497</v>
      </c>
      <c r="B458" s="113" t="s">
        <v>1287</v>
      </c>
      <c r="C458" s="113" t="s">
        <v>1288</v>
      </c>
      <c r="D458" s="113" t="s">
        <v>263</v>
      </c>
      <c r="E458" s="113" t="s">
        <v>1289</v>
      </c>
      <c r="F458" s="113" t="s">
        <v>277</v>
      </c>
      <c r="G458" s="113" t="s">
        <v>277</v>
      </c>
      <c r="H458" s="113" t="s">
        <v>278</v>
      </c>
      <c r="I458" s="113" t="s">
        <v>279</v>
      </c>
    </row>
    <row r="459" spans="1:9" hidden="1">
      <c r="A459" s="113">
        <v>498</v>
      </c>
      <c r="B459" s="113" t="s">
        <v>1290</v>
      </c>
      <c r="C459" s="113" t="s">
        <v>1291</v>
      </c>
      <c r="D459" s="113" t="s">
        <v>264</v>
      </c>
      <c r="E459" s="113" t="s">
        <v>349</v>
      </c>
      <c r="F459" s="113">
        <v>2</v>
      </c>
      <c r="G459" s="113">
        <v>1</v>
      </c>
      <c r="H459" s="113" t="s">
        <v>278</v>
      </c>
      <c r="I459" s="113" t="s">
        <v>265</v>
      </c>
    </row>
    <row r="460" spans="1:9" hidden="1">
      <c r="A460" s="113">
        <v>499</v>
      </c>
      <c r="B460" s="113" t="s">
        <v>1292</v>
      </c>
      <c r="C460" s="113" t="s">
        <v>1293</v>
      </c>
      <c r="D460" s="113" t="s">
        <v>264</v>
      </c>
      <c r="E460" s="113" t="s">
        <v>671</v>
      </c>
      <c r="F460" s="113">
        <v>2</v>
      </c>
      <c r="G460" s="113">
        <v>1</v>
      </c>
      <c r="H460" s="113" t="s">
        <v>278</v>
      </c>
      <c r="I460" s="113" t="s">
        <v>265</v>
      </c>
    </row>
    <row r="461" spans="1:9" hidden="1">
      <c r="A461" s="113">
        <v>500</v>
      </c>
      <c r="B461" s="113" t="s">
        <v>1294</v>
      </c>
      <c r="C461" s="113" t="s">
        <v>1295</v>
      </c>
      <c r="D461" s="113" t="s">
        <v>264</v>
      </c>
      <c r="E461" s="113" t="s">
        <v>454</v>
      </c>
      <c r="F461" s="113" t="s">
        <v>277</v>
      </c>
      <c r="G461" s="113" t="s">
        <v>277</v>
      </c>
      <c r="H461" s="113" t="s">
        <v>278</v>
      </c>
      <c r="I461" s="113" t="s">
        <v>279</v>
      </c>
    </row>
    <row r="462" spans="1:9" hidden="1">
      <c r="A462" s="113">
        <v>501</v>
      </c>
      <c r="B462" s="113" t="s">
        <v>1296</v>
      </c>
      <c r="C462" s="113" t="s">
        <v>1297</v>
      </c>
      <c r="D462" s="113" t="s">
        <v>263</v>
      </c>
      <c r="E462" s="113" t="s">
        <v>586</v>
      </c>
      <c r="F462" s="113" t="s">
        <v>277</v>
      </c>
      <c r="G462" s="113" t="s">
        <v>277</v>
      </c>
      <c r="H462" s="113" t="s">
        <v>278</v>
      </c>
      <c r="I462" s="113" t="s">
        <v>279</v>
      </c>
    </row>
    <row r="463" spans="1:9" hidden="1">
      <c r="A463" s="113">
        <v>502</v>
      </c>
      <c r="B463" s="113" t="s">
        <v>1298</v>
      </c>
      <c r="C463" s="113" t="s">
        <v>1299</v>
      </c>
      <c r="D463" s="113" t="s">
        <v>263</v>
      </c>
      <c r="E463" s="113" t="s">
        <v>586</v>
      </c>
      <c r="F463" s="113">
        <v>2</v>
      </c>
      <c r="G463" s="113">
        <v>1</v>
      </c>
      <c r="H463" s="113" t="s">
        <v>278</v>
      </c>
      <c r="I463" s="113" t="s">
        <v>265</v>
      </c>
    </row>
    <row r="464" spans="1:9" hidden="1">
      <c r="A464" s="113">
        <v>503</v>
      </c>
      <c r="B464" s="113" t="s">
        <v>1300</v>
      </c>
      <c r="C464" s="113" t="s">
        <v>1301</v>
      </c>
      <c r="D464" s="113" t="s">
        <v>264</v>
      </c>
      <c r="E464" s="113" t="s">
        <v>517</v>
      </c>
      <c r="F464" s="113" t="s">
        <v>277</v>
      </c>
      <c r="G464" s="113" t="s">
        <v>277</v>
      </c>
      <c r="H464" s="113" t="s">
        <v>278</v>
      </c>
      <c r="I464" s="113" t="s">
        <v>279</v>
      </c>
    </row>
    <row r="465" spans="1:9" hidden="1">
      <c r="A465" s="113">
        <v>504</v>
      </c>
      <c r="B465" s="113" t="s">
        <v>1302</v>
      </c>
      <c r="C465" s="113" t="s">
        <v>1303</v>
      </c>
      <c r="D465" s="113" t="s">
        <v>264</v>
      </c>
      <c r="E465" s="113" t="s">
        <v>671</v>
      </c>
      <c r="F465" s="113">
        <v>2</v>
      </c>
      <c r="G465" s="113">
        <v>0</v>
      </c>
      <c r="H465" s="113" t="s">
        <v>278</v>
      </c>
      <c r="I465" s="113" t="s">
        <v>265</v>
      </c>
    </row>
    <row r="466" spans="1:9" hidden="1">
      <c r="A466" s="113">
        <v>505</v>
      </c>
      <c r="B466" s="113" t="s">
        <v>1304</v>
      </c>
      <c r="C466" s="113" t="s">
        <v>1305</v>
      </c>
      <c r="D466" s="113" t="s">
        <v>264</v>
      </c>
      <c r="E466" s="113" t="s">
        <v>389</v>
      </c>
      <c r="F466" s="113" t="s">
        <v>277</v>
      </c>
      <c r="G466" s="113">
        <v>0</v>
      </c>
      <c r="H466" s="113" t="s">
        <v>278</v>
      </c>
      <c r="I466" s="113" t="s">
        <v>267</v>
      </c>
    </row>
    <row r="467" spans="1:9" hidden="1">
      <c r="A467" s="113">
        <v>506</v>
      </c>
      <c r="B467" s="113" t="s">
        <v>1306</v>
      </c>
      <c r="C467" s="113" t="s">
        <v>1307</v>
      </c>
      <c r="D467" s="113" t="s">
        <v>263</v>
      </c>
      <c r="E467" s="113" t="s">
        <v>524</v>
      </c>
      <c r="F467" s="113" t="s">
        <v>277</v>
      </c>
      <c r="G467" s="113" t="s">
        <v>277</v>
      </c>
      <c r="H467" s="113" t="s">
        <v>278</v>
      </c>
      <c r="I467" s="113" t="s">
        <v>279</v>
      </c>
    </row>
    <row r="468" spans="1:9" hidden="1">
      <c r="A468" s="113">
        <v>507</v>
      </c>
      <c r="B468" s="113" t="s">
        <v>1308</v>
      </c>
      <c r="C468" s="113" t="s">
        <v>1309</v>
      </c>
      <c r="D468" s="113" t="s">
        <v>264</v>
      </c>
      <c r="E468" s="113" t="s">
        <v>334</v>
      </c>
      <c r="F468" s="113" t="s">
        <v>277</v>
      </c>
      <c r="G468" s="113" t="s">
        <v>277</v>
      </c>
      <c r="H468" s="113" t="s">
        <v>278</v>
      </c>
      <c r="I468" s="113" t="s">
        <v>279</v>
      </c>
    </row>
    <row r="469" spans="1:9" hidden="1">
      <c r="A469" s="113">
        <v>508</v>
      </c>
      <c r="B469" s="113" t="s">
        <v>1310</v>
      </c>
      <c r="C469" s="113" t="s">
        <v>1311</v>
      </c>
      <c r="D469" s="113" t="s">
        <v>264</v>
      </c>
      <c r="E469" s="113" t="s">
        <v>885</v>
      </c>
      <c r="F469" s="113" t="s">
        <v>277</v>
      </c>
      <c r="G469" s="113" t="s">
        <v>277</v>
      </c>
      <c r="H469" s="113" t="s">
        <v>278</v>
      </c>
      <c r="I469" s="113" t="s">
        <v>279</v>
      </c>
    </row>
    <row r="470" spans="1:9" hidden="1">
      <c r="A470" s="113">
        <v>509</v>
      </c>
      <c r="B470" s="113" t="s">
        <v>1312</v>
      </c>
      <c r="C470" s="113" t="s">
        <v>1313</v>
      </c>
      <c r="D470" s="113" t="s">
        <v>263</v>
      </c>
      <c r="E470" s="113" t="s">
        <v>329</v>
      </c>
      <c r="F470" s="113">
        <v>2</v>
      </c>
      <c r="G470" s="113">
        <v>2</v>
      </c>
      <c r="H470" s="113" t="s">
        <v>278</v>
      </c>
      <c r="I470" s="113" t="s">
        <v>265</v>
      </c>
    </row>
    <row r="471" spans="1:9">
      <c r="A471" s="113">
        <v>510</v>
      </c>
      <c r="B471" s="113" t="s">
        <v>1314</v>
      </c>
      <c r="C471" s="113" t="s">
        <v>1315</v>
      </c>
      <c r="D471" s="113" t="s">
        <v>263</v>
      </c>
      <c r="E471" s="113" t="s">
        <v>413</v>
      </c>
      <c r="F471" s="113">
        <v>1</v>
      </c>
      <c r="G471" s="113">
        <v>2</v>
      </c>
      <c r="H471" s="113" t="s">
        <v>280</v>
      </c>
      <c r="I471" s="113" t="s">
        <v>281</v>
      </c>
    </row>
    <row r="472" spans="1:9" hidden="1">
      <c r="A472" s="113">
        <v>511</v>
      </c>
      <c r="B472" s="113" t="s">
        <v>1316</v>
      </c>
      <c r="C472" s="113" t="s">
        <v>1317</v>
      </c>
      <c r="D472" s="113" t="s">
        <v>264</v>
      </c>
      <c r="E472" s="113" t="s">
        <v>410</v>
      </c>
      <c r="F472" s="113" t="s">
        <v>277</v>
      </c>
      <c r="G472" s="113" t="s">
        <v>277</v>
      </c>
      <c r="H472" s="113" t="s">
        <v>278</v>
      </c>
      <c r="I472" s="113" t="s">
        <v>279</v>
      </c>
    </row>
    <row r="473" spans="1:9" hidden="1">
      <c r="A473" s="113">
        <v>512</v>
      </c>
      <c r="B473" s="113" t="s">
        <v>1318</v>
      </c>
      <c r="C473" s="113" t="s">
        <v>1319</v>
      </c>
      <c r="D473" s="113" t="s">
        <v>263</v>
      </c>
      <c r="E473" s="113" t="s">
        <v>967</v>
      </c>
      <c r="F473" s="113">
        <v>2</v>
      </c>
      <c r="G473" s="113">
        <v>2</v>
      </c>
      <c r="H473" s="113" t="s">
        <v>278</v>
      </c>
      <c r="I473" s="113" t="s">
        <v>265</v>
      </c>
    </row>
    <row r="474" spans="1:9">
      <c r="A474" s="113">
        <v>513</v>
      </c>
      <c r="B474" s="113" t="s">
        <v>1320</v>
      </c>
      <c r="C474" s="113" t="s">
        <v>1321</v>
      </c>
      <c r="D474" s="113" t="s">
        <v>263</v>
      </c>
      <c r="E474" s="113" t="s">
        <v>988</v>
      </c>
      <c r="F474" s="113">
        <v>1</v>
      </c>
      <c r="G474" s="113">
        <v>3</v>
      </c>
      <c r="H474" s="113" t="s">
        <v>280</v>
      </c>
      <c r="I474" s="113" t="s">
        <v>281</v>
      </c>
    </row>
    <row r="475" spans="1:9" hidden="1">
      <c r="A475" s="113">
        <v>514</v>
      </c>
      <c r="B475" s="113" t="s">
        <v>1322</v>
      </c>
      <c r="C475" s="113" t="s">
        <v>1323</v>
      </c>
      <c r="D475" s="113" t="s">
        <v>264</v>
      </c>
      <c r="E475" s="113" t="s">
        <v>705</v>
      </c>
      <c r="F475" s="113">
        <v>2</v>
      </c>
      <c r="G475" s="113">
        <v>2</v>
      </c>
      <c r="H475" s="113" t="s">
        <v>278</v>
      </c>
      <c r="I475" s="113" t="s">
        <v>265</v>
      </c>
    </row>
    <row r="476" spans="1:9" hidden="1">
      <c r="A476" s="113">
        <v>515</v>
      </c>
      <c r="B476" s="113" t="s">
        <v>1324</v>
      </c>
      <c r="C476" s="113" t="s">
        <v>1325</v>
      </c>
      <c r="D476" s="113" t="s">
        <v>264</v>
      </c>
      <c r="E476" s="113" t="s">
        <v>371</v>
      </c>
      <c r="F476" s="113" t="s">
        <v>277</v>
      </c>
      <c r="G476" s="113" t="s">
        <v>277</v>
      </c>
      <c r="H476" s="113" t="s">
        <v>278</v>
      </c>
      <c r="I476" s="113" t="s">
        <v>279</v>
      </c>
    </row>
    <row r="477" spans="1:9" hidden="1">
      <c r="A477" s="113">
        <v>516</v>
      </c>
      <c r="B477" s="113" t="s">
        <v>1326</v>
      </c>
      <c r="C477" s="113" t="s">
        <v>1327</v>
      </c>
      <c r="D477" s="113" t="s">
        <v>263</v>
      </c>
      <c r="E477" s="113" t="s">
        <v>298</v>
      </c>
      <c r="F477" s="113">
        <v>2</v>
      </c>
      <c r="G477" s="113">
        <v>2</v>
      </c>
      <c r="H477" s="113" t="s">
        <v>278</v>
      </c>
      <c r="I477" s="113" t="s">
        <v>265</v>
      </c>
    </row>
    <row r="478" spans="1:9" hidden="1">
      <c r="A478" s="113">
        <v>517</v>
      </c>
      <c r="B478" s="113" t="s">
        <v>1328</v>
      </c>
      <c r="C478" s="113" t="s">
        <v>1329</v>
      </c>
      <c r="D478" s="113" t="s">
        <v>263</v>
      </c>
      <c r="E478" s="113" t="s">
        <v>447</v>
      </c>
      <c r="F478" s="113" t="s">
        <v>277</v>
      </c>
      <c r="G478" s="113" t="s">
        <v>277</v>
      </c>
      <c r="H478" s="113" t="s">
        <v>278</v>
      </c>
      <c r="I478" s="113" t="s">
        <v>279</v>
      </c>
    </row>
    <row r="479" spans="1:9">
      <c r="A479" s="113">
        <v>518</v>
      </c>
      <c r="B479" s="113" t="s">
        <v>1330</v>
      </c>
      <c r="C479" s="113" t="s">
        <v>1331</v>
      </c>
      <c r="D479" s="113" t="s">
        <v>264</v>
      </c>
      <c r="E479" s="113" t="s">
        <v>568</v>
      </c>
      <c r="F479" s="113">
        <v>4</v>
      </c>
      <c r="G479" s="113">
        <v>2</v>
      </c>
      <c r="H479" s="113" t="s">
        <v>280</v>
      </c>
      <c r="I479" s="113" t="s">
        <v>281</v>
      </c>
    </row>
    <row r="480" spans="1:9" hidden="1">
      <c r="A480" s="113">
        <v>519</v>
      </c>
      <c r="B480" s="113" t="s">
        <v>1332</v>
      </c>
      <c r="C480" s="113" t="s">
        <v>1333</v>
      </c>
      <c r="D480" s="113" t="s">
        <v>263</v>
      </c>
      <c r="E480" s="113" t="s">
        <v>1334</v>
      </c>
      <c r="F480" s="113" t="s">
        <v>277</v>
      </c>
      <c r="G480" s="113" t="s">
        <v>277</v>
      </c>
      <c r="H480" s="113" t="s">
        <v>278</v>
      </c>
      <c r="I480" s="113" t="s">
        <v>279</v>
      </c>
    </row>
    <row r="481" spans="1:9" hidden="1">
      <c r="A481" s="113">
        <v>520</v>
      </c>
      <c r="B481" s="113" t="s">
        <v>1335</v>
      </c>
      <c r="C481" s="113" t="s">
        <v>1336</v>
      </c>
      <c r="D481" s="113" t="s">
        <v>264</v>
      </c>
      <c r="E481" s="113" t="s">
        <v>534</v>
      </c>
      <c r="F481" s="113" t="s">
        <v>277</v>
      </c>
      <c r="G481" s="113" t="s">
        <v>277</v>
      </c>
      <c r="H481" s="113" t="s">
        <v>278</v>
      </c>
      <c r="I481" s="113" t="s">
        <v>279</v>
      </c>
    </row>
    <row r="482" spans="1:9" hidden="1">
      <c r="A482" s="113">
        <v>521</v>
      </c>
      <c r="B482" s="113" t="s">
        <v>1337</v>
      </c>
      <c r="C482" s="113" t="s">
        <v>1338</v>
      </c>
      <c r="D482" s="113" t="s">
        <v>264</v>
      </c>
      <c r="E482" s="113" t="s">
        <v>509</v>
      </c>
      <c r="F482" s="113" t="s">
        <v>277</v>
      </c>
      <c r="G482" s="113" t="s">
        <v>277</v>
      </c>
      <c r="H482" s="113" t="s">
        <v>278</v>
      </c>
      <c r="I482" s="113" t="s">
        <v>279</v>
      </c>
    </row>
    <row r="483" spans="1:9" hidden="1">
      <c r="A483" s="113">
        <v>522</v>
      </c>
      <c r="B483" s="113" t="s">
        <v>1339</v>
      </c>
      <c r="C483" s="113" t="s">
        <v>1340</v>
      </c>
      <c r="D483" s="113" t="s">
        <v>263</v>
      </c>
      <c r="E483" s="113" t="s">
        <v>318</v>
      </c>
      <c r="F483" s="113">
        <v>2</v>
      </c>
      <c r="G483" s="113">
        <v>1</v>
      </c>
      <c r="H483" s="113" t="s">
        <v>278</v>
      </c>
      <c r="I483" s="113" t="s">
        <v>265</v>
      </c>
    </row>
    <row r="484" spans="1:9" hidden="1">
      <c r="A484" s="113">
        <v>523</v>
      </c>
      <c r="B484" s="113" t="s">
        <v>1341</v>
      </c>
      <c r="C484" s="113" t="s">
        <v>1342</v>
      </c>
      <c r="D484" s="113" t="s">
        <v>264</v>
      </c>
      <c r="E484" s="113" t="s">
        <v>652</v>
      </c>
      <c r="F484" s="113" t="s">
        <v>277</v>
      </c>
      <c r="G484" s="113" t="s">
        <v>277</v>
      </c>
      <c r="H484" s="113" t="s">
        <v>278</v>
      </c>
      <c r="I484" s="113" t="s">
        <v>279</v>
      </c>
    </row>
    <row r="485" spans="1:9" hidden="1">
      <c r="A485" s="113">
        <v>524</v>
      </c>
      <c r="B485" s="113" t="s">
        <v>1343</v>
      </c>
      <c r="C485" s="113" t="s">
        <v>1344</v>
      </c>
      <c r="D485" s="113" t="s">
        <v>263</v>
      </c>
      <c r="E485" s="113" t="s">
        <v>568</v>
      </c>
      <c r="F485" s="113">
        <v>2</v>
      </c>
      <c r="G485" s="113">
        <v>1</v>
      </c>
      <c r="H485" s="113" t="s">
        <v>278</v>
      </c>
      <c r="I485" s="113" t="s">
        <v>265</v>
      </c>
    </row>
    <row r="486" spans="1:9" hidden="1">
      <c r="A486" s="113">
        <v>525</v>
      </c>
      <c r="B486" s="113" t="s">
        <v>1345</v>
      </c>
      <c r="C486" s="113" t="s">
        <v>1346</v>
      </c>
      <c r="D486" s="113" t="s">
        <v>264</v>
      </c>
      <c r="E486" s="113" t="s">
        <v>298</v>
      </c>
      <c r="F486" s="113" t="s">
        <v>277</v>
      </c>
      <c r="G486" s="113" t="s">
        <v>277</v>
      </c>
      <c r="H486" s="113" t="s">
        <v>278</v>
      </c>
      <c r="I486" s="113" t="s">
        <v>279</v>
      </c>
    </row>
    <row r="487" spans="1:9" hidden="1">
      <c r="A487" s="113">
        <v>526</v>
      </c>
      <c r="B487" s="113" t="s">
        <v>1347</v>
      </c>
      <c r="C487" s="113" t="s">
        <v>1348</v>
      </c>
      <c r="D487" s="113" t="s">
        <v>263</v>
      </c>
      <c r="E487" s="113" t="s">
        <v>705</v>
      </c>
      <c r="F487" s="113" t="s">
        <v>277</v>
      </c>
      <c r="G487" s="113" t="s">
        <v>277</v>
      </c>
      <c r="H487" s="113" t="s">
        <v>278</v>
      </c>
      <c r="I487" s="113" t="s">
        <v>279</v>
      </c>
    </row>
    <row r="488" spans="1:9" hidden="1">
      <c r="A488" s="113">
        <v>527</v>
      </c>
      <c r="B488" s="113" t="s">
        <v>1349</v>
      </c>
      <c r="C488" s="113" t="s">
        <v>1350</v>
      </c>
      <c r="D488" s="113" t="s">
        <v>263</v>
      </c>
      <c r="E488" s="113" t="s">
        <v>832</v>
      </c>
      <c r="F488" s="113">
        <v>3</v>
      </c>
      <c r="G488" s="113">
        <v>0</v>
      </c>
      <c r="H488" s="113" t="s">
        <v>278</v>
      </c>
      <c r="I488" s="113" t="s">
        <v>265</v>
      </c>
    </row>
    <row r="489" spans="1:9" hidden="1">
      <c r="A489" s="113">
        <v>528</v>
      </c>
      <c r="B489" s="113" t="s">
        <v>1351</v>
      </c>
      <c r="C489" s="113" t="s">
        <v>1352</v>
      </c>
      <c r="D489" s="113" t="s">
        <v>264</v>
      </c>
      <c r="E489" s="113" t="s">
        <v>849</v>
      </c>
      <c r="F489" s="113" t="s">
        <v>277</v>
      </c>
      <c r="G489" s="113" t="s">
        <v>277</v>
      </c>
      <c r="H489" s="113" t="s">
        <v>278</v>
      </c>
      <c r="I489" s="113" t="s">
        <v>279</v>
      </c>
    </row>
    <row r="490" spans="1:9" hidden="1">
      <c r="A490" s="113">
        <v>529</v>
      </c>
      <c r="B490" s="113" t="s">
        <v>1353</v>
      </c>
      <c r="C490" s="113" t="s">
        <v>1354</v>
      </c>
      <c r="D490" s="113" t="s">
        <v>263</v>
      </c>
      <c r="E490" s="113" t="s">
        <v>318</v>
      </c>
      <c r="F490" s="113">
        <v>3</v>
      </c>
      <c r="G490" s="113">
        <v>1</v>
      </c>
      <c r="H490" s="113" t="s">
        <v>278</v>
      </c>
      <c r="I490" s="113" t="s">
        <v>267</v>
      </c>
    </row>
    <row r="491" spans="1:9" hidden="1">
      <c r="A491" s="113">
        <v>530</v>
      </c>
      <c r="B491" s="113" t="s">
        <v>1355</v>
      </c>
      <c r="C491" s="113" t="s">
        <v>1356</v>
      </c>
      <c r="D491" s="113" t="s">
        <v>263</v>
      </c>
      <c r="E491" s="113" t="s">
        <v>454</v>
      </c>
      <c r="F491" s="113" t="s">
        <v>277</v>
      </c>
      <c r="G491" s="113" t="s">
        <v>277</v>
      </c>
      <c r="H491" s="113" t="s">
        <v>278</v>
      </c>
      <c r="I491" s="113" t="s">
        <v>279</v>
      </c>
    </row>
    <row r="492" spans="1:9" hidden="1">
      <c r="A492" s="113">
        <v>531</v>
      </c>
      <c r="B492" s="113" t="s">
        <v>1357</v>
      </c>
      <c r="C492" s="113" t="s">
        <v>1358</v>
      </c>
      <c r="D492" s="113" t="s">
        <v>264</v>
      </c>
      <c r="E492" s="113" t="s">
        <v>534</v>
      </c>
      <c r="F492" s="113" t="s">
        <v>277</v>
      </c>
      <c r="G492" s="113" t="s">
        <v>277</v>
      </c>
      <c r="H492" s="113" t="s">
        <v>278</v>
      </c>
      <c r="I492" s="113" t="s">
        <v>279</v>
      </c>
    </row>
    <row r="493" spans="1:9" hidden="1">
      <c r="A493" s="113">
        <v>532</v>
      </c>
      <c r="B493" s="113" t="s">
        <v>1359</v>
      </c>
      <c r="C493" s="113" t="s">
        <v>1360</v>
      </c>
      <c r="D493" s="113" t="s">
        <v>264</v>
      </c>
      <c r="E493" s="113" t="s">
        <v>310</v>
      </c>
      <c r="F493" s="113" t="s">
        <v>277</v>
      </c>
      <c r="G493" s="113" t="s">
        <v>277</v>
      </c>
      <c r="H493" s="113" t="s">
        <v>278</v>
      </c>
      <c r="I493" s="113" t="s">
        <v>279</v>
      </c>
    </row>
    <row r="494" spans="1:9" hidden="1">
      <c r="A494" s="113">
        <v>533</v>
      </c>
      <c r="B494" s="113" t="s">
        <v>1361</v>
      </c>
      <c r="C494" s="113" t="s">
        <v>1362</v>
      </c>
      <c r="D494" s="113" t="s">
        <v>264</v>
      </c>
      <c r="E494" s="113" t="s">
        <v>524</v>
      </c>
      <c r="F494" s="113">
        <v>2</v>
      </c>
      <c r="G494" s="113">
        <v>1</v>
      </c>
      <c r="H494" s="113" t="s">
        <v>278</v>
      </c>
      <c r="I494" s="113" t="s">
        <v>265</v>
      </c>
    </row>
    <row r="495" spans="1:9" hidden="1">
      <c r="A495" s="113">
        <v>534</v>
      </c>
      <c r="B495" s="113" t="s">
        <v>1363</v>
      </c>
      <c r="C495" s="113" t="s">
        <v>1364</v>
      </c>
      <c r="D495" s="113" t="s">
        <v>263</v>
      </c>
      <c r="E495" s="113" t="s">
        <v>514</v>
      </c>
      <c r="F495" s="113" t="s">
        <v>277</v>
      </c>
      <c r="G495" s="113" t="s">
        <v>277</v>
      </c>
      <c r="H495" s="113" t="s">
        <v>278</v>
      </c>
      <c r="I495" s="113" t="s">
        <v>279</v>
      </c>
    </row>
    <row r="496" spans="1:9" hidden="1">
      <c r="A496" s="113">
        <v>535</v>
      </c>
      <c r="B496" s="113" t="s">
        <v>1365</v>
      </c>
      <c r="C496" s="113" t="s">
        <v>1366</v>
      </c>
      <c r="D496" s="113" t="s">
        <v>264</v>
      </c>
      <c r="E496" s="113" t="s">
        <v>376</v>
      </c>
      <c r="F496" s="113">
        <v>3</v>
      </c>
      <c r="G496" s="113">
        <v>0</v>
      </c>
      <c r="H496" s="113" t="s">
        <v>278</v>
      </c>
      <c r="I496" s="113" t="s">
        <v>265</v>
      </c>
    </row>
    <row r="497" spans="1:9" hidden="1">
      <c r="A497" s="113">
        <v>536</v>
      </c>
      <c r="B497" s="113" t="s">
        <v>1367</v>
      </c>
      <c r="C497" s="113" t="s">
        <v>1368</v>
      </c>
      <c r="D497" s="113" t="s">
        <v>264</v>
      </c>
      <c r="E497" s="113" t="s">
        <v>509</v>
      </c>
      <c r="F497" s="113" t="s">
        <v>277</v>
      </c>
      <c r="G497" s="113" t="s">
        <v>277</v>
      </c>
      <c r="H497" s="113" t="s">
        <v>278</v>
      </c>
      <c r="I497" s="113" t="s">
        <v>279</v>
      </c>
    </row>
    <row r="498" spans="1:9" hidden="1">
      <c r="A498" s="113">
        <v>537</v>
      </c>
      <c r="B498" s="113" t="s">
        <v>1369</v>
      </c>
      <c r="C498" s="113" t="s">
        <v>1370</v>
      </c>
      <c r="D498" s="113" t="s">
        <v>264</v>
      </c>
      <c r="E498" s="113" t="s">
        <v>502</v>
      </c>
      <c r="F498" s="113">
        <v>2</v>
      </c>
      <c r="G498" s="113">
        <v>0</v>
      </c>
      <c r="H498" s="113" t="s">
        <v>278</v>
      </c>
      <c r="I498" s="113" t="s">
        <v>265</v>
      </c>
    </row>
    <row r="499" spans="1:9" hidden="1">
      <c r="A499" s="113">
        <v>538</v>
      </c>
      <c r="B499" s="113" t="s">
        <v>1371</v>
      </c>
      <c r="C499" s="113" t="s">
        <v>1372</v>
      </c>
      <c r="D499" s="113" t="s">
        <v>263</v>
      </c>
      <c r="E499" s="113" t="s">
        <v>305</v>
      </c>
      <c r="F499" s="113">
        <v>3</v>
      </c>
      <c r="G499" s="113">
        <v>1</v>
      </c>
      <c r="H499" s="113" t="s">
        <v>278</v>
      </c>
      <c r="I499" s="113" t="s">
        <v>267</v>
      </c>
    </row>
    <row r="500" spans="1:9">
      <c r="A500" s="113">
        <v>539</v>
      </c>
      <c r="B500" s="113" t="s">
        <v>1373</v>
      </c>
      <c r="C500" s="113" t="s">
        <v>1374</v>
      </c>
      <c r="D500" s="113" t="s">
        <v>263</v>
      </c>
      <c r="E500" s="113" t="s">
        <v>376</v>
      </c>
      <c r="F500" s="113">
        <v>1</v>
      </c>
      <c r="G500" s="113">
        <v>2</v>
      </c>
      <c r="H500" s="113" t="s">
        <v>280</v>
      </c>
      <c r="I500" s="113" t="s">
        <v>281</v>
      </c>
    </row>
    <row r="501" spans="1:9" hidden="1">
      <c r="A501" s="113">
        <v>540</v>
      </c>
      <c r="B501" s="113" t="s">
        <v>1375</v>
      </c>
      <c r="C501" s="113" t="s">
        <v>1376</v>
      </c>
      <c r="D501" s="113" t="s">
        <v>263</v>
      </c>
      <c r="E501" s="113" t="s">
        <v>436</v>
      </c>
      <c r="F501" s="113" t="s">
        <v>277</v>
      </c>
      <c r="G501" s="113" t="s">
        <v>277</v>
      </c>
      <c r="H501" s="113" t="s">
        <v>278</v>
      </c>
      <c r="I501" s="113" t="s">
        <v>279</v>
      </c>
    </row>
    <row r="502" spans="1:9" hidden="1">
      <c r="A502" s="113">
        <v>541</v>
      </c>
      <c r="B502" s="113" t="s">
        <v>1377</v>
      </c>
      <c r="C502" s="113" t="s">
        <v>1378</v>
      </c>
      <c r="D502" s="113" t="s">
        <v>264</v>
      </c>
      <c r="E502" s="113" t="s">
        <v>392</v>
      </c>
      <c r="F502" s="113" t="s">
        <v>277</v>
      </c>
      <c r="G502" s="113" t="s">
        <v>277</v>
      </c>
      <c r="H502" s="113" t="s">
        <v>278</v>
      </c>
      <c r="I502" s="113" t="s">
        <v>279</v>
      </c>
    </row>
    <row r="503" spans="1:9" hidden="1">
      <c r="A503" s="113">
        <v>542</v>
      </c>
      <c r="B503" s="113" t="s">
        <v>1379</v>
      </c>
      <c r="C503" s="113" t="s">
        <v>1380</v>
      </c>
      <c r="D503" s="113" t="s">
        <v>264</v>
      </c>
      <c r="E503" s="113" t="s">
        <v>386</v>
      </c>
      <c r="F503" s="113">
        <v>2</v>
      </c>
      <c r="G503" s="113">
        <v>1</v>
      </c>
      <c r="H503" s="113" t="s">
        <v>278</v>
      </c>
      <c r="I503" s="113" t="s">
        <v>265</v>
      </c>
    </row>
    <row r="504" spans="1:9" hidden="1">
      <c r="A504" s="113">
        <v>543</v>
      </c>
      <c r="B504" s="113" t="s">
        <v>1381</v>
      </c>
      <c r="C504" s="113" t="s">
        <v>1382</v>
      </c>
      <c r="D504" s="113" t="s">
        <v>264</v>
      </c>
      <c r="E504" s="113" t="s">
        <v>832</v>
      </c>
      <c r="F504" s="113">
        <v>2</v>
      </c>
      <c r="G504" s="113">
        <v>3</v>
      </c>
      <c r="H504" s="113" t="s">
        <v>278</v>
      </c>
      <c r="I504" s="113" t="s">
        <v>265</v>
      </c>
    </row>
    <row r="505" spans="1:9" hidden="1">
      <c r="A505" s="113">
        <v>544</v>
      </c>
      <c r="B505" s="113" t="s">
        <v>1383</v>
      </c>
      <c r="C505" s="113" t="s">
        <v>1384</v>
      </c>
      <c r="D505" s="113" t="s">
        <v>263</v>
      </c>
      <c r="E505" s="113" t="s">
        <v>371</v>
      </c>
      <c r="F505" s="113" t="s">
        <v>277</v>
      </c>
      <c r="G505" s="113" t="s">
        <v>277</v>
      </c>
      <c r="H505" s="113" t="s">
        <v>278</v>
      </c>
      <c r="I505" s="113" t="s">
        <v>279</v>
      </c>
    </row>
    <row r="506" spans="1:9">
      <c r="A506" s="113">
        <v>545</v>
      </c>
      <c r="B506" s="113" t="s">
        <v>1385</v>
      </c>
      <c r="C506" s="113" t="s">
        <v>1386</v>
      </c>
      <c r="D506" s="113" t="s">
        <v>263</v>
      </c>
      <c r="E506" s="113" t="s">
        <v>305</v>
      </c>
      <c r="F506" s="113">
        <v>1</v>
      </c>
      <c r="G506" s="113">
        <v>1</v>
      </c>
      <c r="H506" s="113" t="s">
        <v>280</v>
      </c>
      <c r="I506" s="113" t="s">
        <v>281</v>
      </c>
    </row>
    <row r="507" spans="1:9" hidden="1">
      <c r="A507" s="113">
        <v>546</v>
      </c>
      <c r="B507" s="113" t="s">
        <v>1387</v>
      </c>
      <c r="C507" s="113" t="s">
        <v>1388</v>
      </c>
      <c r="D507" s="113" t="s">
        <v>263</v>
      </c>
      <c r="E507" s="113" t="s">
        <v>442</v>
      </c>
      <c r="F507" s="113">
        <v>2</v>
      </c>
      <c r="G507" s="113">
        <v>1</v>
      </c>
      <c r="H507" s="113" t="s">
        <v>278</v>
      </c>
      <c r="I507" s="113" t="s">
        <v>265</v>
      </c>
    </row>
    <row r="508" spans="1:9" hidden="1">
      <c r="A508" s="113">
        <v>547</v>
      </c>
      <c r="B508" s="113" t="s">
        <v>1389</v>
      </c>
      <c r="C508" s="113" t="s">
        <v>1390</v>
      </c>
      <c r="D508" s="113" t="s">
        <v>263</v>
      </c>
      <c r="E508" s="113" t="s">
        <v>310</v>
      </c>
      <c r="F508" s="113">
        <v>2</v>
      </c>
      <c r="G508" s="113">
        <v>1</v>
      </c>
      <c r="H508" s="113" t="s">
        <v>278</v>
      </c>
      <c r="I508" s="113" t="s">
        <v>265</v>
      </c>
    </row>
    <row r="509" spans="1:9" hidden="1">
      <c r="A509" s="113">
        <v>548</v>
      </c>
      <c r="B509" s="113" t="s">
        <v>1391</v>
      </c>
      <c r="C509" s="113" t="s">
        <v>1392</v>
      </c>
      <c r="D509" s="113" t="s">
        <v>263</v>
      </c>
      <c r="E509" s="113" t="s">
        <v>355</v>
      </c>
      <c r="F509" s="113">
        <v>2</v>
      </c>
      <c r="G509" s="113">
        <v>1</v>
      </c>
      <c r="H509" s="113" t="s">
        <v>278</v>
      </c>
      <c r="I509" s="113" t="s">
        <v>265</v>
      </c>
    </row>
    <row r="510" spans="1:9" hidden="1">
      <c r="A510" s="113">
        <v>549</v>
      </c>
      <c r="B510" s="113" t="s">
        <v>1393</v>
      </c>
      <c r="C510" s="113" t="s">
        <v>1394</v>
      </c>
      <c r="D510" s="113" t="s">
        <v>264</v>
      </c>
      <c r="E510" s="113" t="s">
        <v>447</v>
      </c>
      <c r="F510" s="113" t="s">
        <v>277</v>
      </c>
      <c r="G510" s="113" t="s">
        <v>277</v>
      </c>
      <c r="H510" s="113" t="s">
        <v>278</v>
      </c>
      <c r="I510" s="113" t="s">
        <v>279</v>
      </c>
    </row>
    <row r="511" spans="1:9" hidden="1">
      <c r="A511" s="113">
        <v>550</v>
      </c>
      <c r="B511" s="113" t="s">
        <v>1395</v>
      </c>
      <c r="C511" s="113" t="s">
        <v>1396</v>
      </c>
      <c r="D511" s="113" t="s">
        <v>263</v>
      </c>
      <c r="E511" s="113" t="s">
        <v>652</v>
      </c>
      <c r="F511" s="113">
        <v>3</v>
      </c>
      <c r="G511" s="113">
        <v>0</v>
      </c>
      <c r="H511" s="113" t="s">
        <v>278</v>
      </c>
      <c r="I511" s="113" t="s">
        <v>265</v>
      </c>
    </row>
    <row r="512" spans="1:9" hidden="1">
      <c r="A512" s="113">
        <v>551</v>
      </c>
      <c r="B512" s="113" t="s">
        <v>1397</v>
      </c>
      <c r="C512" s="113" t="s">
        <v>1398</v>
      </c>
      <c r="D512" s="113" t="s">
        <v>263</v>
      </c>
      <c r="E512" s="113" t="s">
        <v>295</v>
      </c>
      <c r="F512" s="113" t="s">
        <v>277</v>
      </c>
      <c r="G512" s="113" t="s">
        <v>277</v>
      </c>
      <c r="H512" s="113" t="s">
        <v>278</v>
      </c>
      <c r="I512" s="113" t="s">
        <v>279</v>
      </c>
    </row>
    <row r="513" spans="1:9">
      <c r="A513" s="113">
        <v>552</v>
      </c>
      <c r="B513" s="113" t="s">
        <v>1399</v>
      </c>
      <c r="C513" s="113" t="s">
        <v>1400</v>
      </c>
      <c r="D513" s="113" t="s">
        <v>264</v>
      </c>
      <c r="E513" s="113" t="s">
        <v>1190</v>
      </c>
      <c r="F513" s="113">
        <v>1</v>
      </c>
      <c r="G513" s="113">
        <v>3</v>
      </c>
      <c r="H513" s="113" t="s">
        <v>280</v>
      </c>
      <c r="I513" s="113" t="s">
        <v>281</v>
      </c>
    </row>
    <row r="514" spans="1:9" hidden="1">
      <c r="A514" s="113">
        <v>553</v>
      </c>
      <c r="B514" s="113" t="s">
        <v>1401</v>
      </c>
      <c r="C514" s="113" t="s">
        <v>1402</v>
      </c>
      <c r="D514" s="113" t="s">
        <v>264</v>
      </c>
      <c r="E514" s="113" t="s">
        <v>418</v>
      </c>
      <c r="F514" s="113">
        <v>3</v>
      </c>
      <c r="G514" s="113">
        <v>0</v>
      </c>
      <c r="H514" s="113" t="s">
        <v>278</v>
      </c>
      <c r="I514" s="113" t="s">
        <v>265</v>
      </c>
    </row>
    <row r="515" spans="1:9">
      <c r="A515" s="113">
        <v>554</v>
      </c>
      <c r="B515" s="113" t="s">
        <v>1403</v>
      </c>
      <c r="C515" s="113" t="s">
        <v>1404</v>
      </c>
      <c r="D515" s="113" t="s">
        <v>263</v>
      </c>
      <c r="E515" s="113" t="s">
        <v>442</v>
      </c>
      <c r="F515" s="113">
        <v>4</v>
      </c>
      <c r="G515" s="113">
        <v>0</v>
      </c>
      <c r="H515" s="113" t="s">
        <v>280</v>
      </c>
      <c r="I515" s="113" t="s">
        <v>281</v>
      </c>
    </row>
    <row r="516" spans="1:9" hidden="1">
      <c r="A516" s="113">
        <v>555</v>
      </c>
      <c r="B516" s="113" t="s">
        <v>1405</v>
      </c>
      <c r="C516" s="113" t="s">
        <v>1406</v>
      </c>
      <c r="D516" s="113" t="s">
        <v>264</v>
      </c>
      <c r="E516" s="113" t="s">
        <v>366</v>
      </c>
      <c r="F516" s="113" t="s">
        <v>277</v>
      </c>
      <c r="G516" s="113" t="s">
        <v>277</v>
      </c>
      <c r="H516" s="113" t="s">
        <v>278</v>
      </c>
      <c r="I516" s="113" t="s">
        <v>279</v>
      </c>
    </row>
    <row r="517" spans="1:9" hidden="1">
      <c r="A517" s="113">
        <v>556</v>
      </c>
      <c r="B517" s="113" t="s">
        <v>1407</v>
      </c>
      <c r="C517" s="113" t="s">
        <v>1408</v>
      </c>
      <c r="D517" s="113" t="s">
        <v>264</v>
      </c>
      <c r="E517" s="113" t="s">
        <v>298</v>
      </c>
      <c r="F517" s="113">
        <v>2</v>
      </c>
      <c r="G517" s="113">
        <v>1</v>
      </c>
      <c r="H517" s="113" t="s">
        <v>278</v>
      </c>
      <c r="I517" s="113" t="s">
        <v>265</v>
      </c>
    </row>
    <row r="518" spans="1:9" hidden="1">
      <c r="A518" s="113">
        <v>557</v>
      </c>
      <c r="B518" s="113" t="s">
        <v>1409</v>
      </c>
      <c r="C518" s="113" t="s">
        <v>1410</v>
      </c>
      <c r="D518" s="113" t="s">
        <v>264</v>
      </c>
      <c r="E518" s="113" t="s">
        <v>593</v>
      </c>
      <c r="F518" s="113" t="s">
        <v>277</v>
      </c>
      <c r="G518" s="113" t="s">
        <v>277</v>
      </c>
      <c r="H518" s="113" t="s">
        <v>278</v>
      </c>
      <c r="I518" s="113" t="s">
        <v>279</v>
      </c>
    </row>
    <row r="519" spans="1:9" hidden="1">
      <c r="A519" s="113">
        <v>558</v>
      </c>
      <c r="B519" s="113" t="s">
        <v>1411</v>
      </c>
      <c r="C519" s="113" t="s">
        <v>1412</v>
      </c>
      <c r="D519" s="113" t="s">
        <v>264</v>
      </c>
      <c r="E519" s="113" t="s">
        <v>310</v>
      </c>
      <c r="F519" s="113" t="s">
        <v>277</v>
      </c>
      <c r="G519" s="113" t="s">
        <v>277</v>
      </c>
      <c r="H519" s="113" t="s">
        <v>278</v>
      </c>
      <c r="I519" s="113" t="s">
        <v>279</v>
      </c>
    </row>
    <row r="520" spans="1:9" hidden="1">
      <c r="A520" s="113">
        <v>559</v>
      </c>
      <c r="B520" s="113" t="s">
        <v>1413</v>
      </c>
      <c r="C520" s="113" t="s">
        <v>1414</v>
      </c>
      <c r="D520" s="113" t="s">
        <v>263</v>
      </c>
      <c r="E520" s="113" t="s">
        <v>283</v>
      </c>
      <c r="F520" s="113">
        <v>2</v>
      </c>
      <c r="G520" s="113">
        <v>3</v>
      </c>
      <c r="H520" s="113" t="s">
        <v>278</v>
      </c>
      <c r="I520" s="113" t="s">
        <v>265</v>
      </c>
    </row>
    <row r="521" spans="1:9" hidden="1">
      <c r="A521" s="113">
        <v>560</v>
      </c>
      <c r="B521" s="113" t="s">
        <v>1415</v>
      </c>
      <c r="C521" s="113" t="s">
        <v>1416</v>
      </c>
      <c r="D521" s="113" t="s">
        <v>264</v>
      </c>
      <c r="E521" s="113" t="s">
        <v>315</v>
      </c>
      <c r="F521" s="113">
        <v>3</v>
      </c>
      <c r="G521" s="113">
        <v>0</v>
      </c>
      <c r="H521" s="113" t="s">
        <v>278</v>
      </c>
      <c r="I521" s="113" t="s">
        <v>265</v>
      </c>
    </row>
    <row r="522" spans="1:9" hidden="1">
      <c r="A522" s="113">
        <v>561</v>
      </c>
      <c r="B522" s="113" t="s">
        <v>1417</v>
      </c>
      <c r="C522" s="113" t="s">
        <v>1418</v>
      </c>
      <c r="D522" s="113" t="s">
        <v>264</v>
      </c>
      <c r="E522" s="113" t="s">
        <v>623</v>
      </c>
      <c r="F522" s="113">
        <v>2</v>
      </c>
      <c r="G522" s="113">
        <v>0</v>
      </c>
      <c r="H522" s="113" t="s">
        <v>278</v>
      </c>
      <c r="I522" s="113" t="s">
        <v>265</v>
      </c>
    </row>
    <row r="523" spans="1:9" hidden="1">
      <c r="A523" s="113">
        <v>562</v>
      </c>
      <c r="B523" s="113" t="s">
        <v>1419</v>
      </c>
      <c r="C523" s="113" t="s">
        <v>1420</v>
      </c>
      <c r="D523" s="113" t="s">
        <v>264</v>
      </c>
      <c r="E523" s="113" t="s">
        <v>284</v>
      </c>
      <c r="F523" s="113">
        <v>2</v>
      </c>
      <c r="G523" s="113">
        <v>1</v>
      </c>
      <c r="H523" s="113" t="s">
        <v>278</v>
      </c>
      <c r="I523" s="113" t="s">
        <v>265</v>
      </c>
    </row>
    <row r="524" spans="1:9" hidden="1">
      <c r="A524" s="113">
        <v>563</v>
      </c>
      <c r="B524" s="113" t="s">
        <v>1421</v>
      </c>
      <c r="C524" s="113" t="s">
        <v>1422</v>
      </c>
      <c r="D524" s="113" t="s">
        <v>264</v>
      </c>
      <c r="E524" s="113" t="s">
        <v>424</v>
      </c>
      <c r="F524" s="113" t="s">
        <v>277</v>
      </c>
      <c r="G524" s="113" t="s">
        <v>277</v>
      </c>
      <c r="H524" s="113" t="s">
        <v>278</v>
      </c>
      <c r="I524" s="113" t="s">
        <v>279</v>
      </c>
    </row>
    <row r="525" spans="1:9" hidden="1">
      <c r="A525" s="113">
        <v>564</v>
      </c>
      <c r="B525" s="113" t="s">
        <v>1423</v>
      </c>
      <c r="C525" s="113" t="s">
        <v>1424</v>
      </c>
      <c r="D525" s="113" t="s">
        <v>264</v>
      </c>
      <c r="E525" s="113" t="s">
        <v>502</v>
      </c>
      <c r="F525" s="113" t="s">
        <v>277</v>
      </c>
      <c r="G525" s="113" t="s">
        <v>277</v>
      </c>
      <c r="H525" s="113" t="s">
        <v>278</v>
      </c>
      <c r="I525" s="113" t="s">
        <v>279</v>
      </c>
    </row>
    <row r="526" spans="1:9" hidden="1">
      <c r="A526" s="113">
        <v>565</v>
      </c>
      <c r="B526" s="113" t="s">
        <v>1425</v>
      </c>
      <c r="C526" s="113" t="s">
        <v>1426</v>
      </c>
      <c r="D526" s="113" t="s">
        <v>263</v>
      </c>
      <c r="E526" s="113" t="s">
        <v>366</v>
      </c>
      <c r="F526" s="113">
        <v>2</v>
      </c>
      <c r="G526" s="113">
        <v>1</v>
      </c>
      <c r="H526" s="113" t="s">
        <v>278</v>
      </c>
      <c r="I526" s="113" t="s">
        <v>265</v>
      </c>
    </row>
    <row r="527" spans="1:9" hidden="1">
      <c r="A527" s="113">
        <v>566</v>
      </c>
      <c r="B527" s="113" t="s">
        <v>1427</v>
      </c>
      <c r="C527" s="113" t="s">
        <v>1428</v>
      </c>
      <c r="D527" s="113" t="s">
        <v>264</v>
      </c>
      <c r="E527" s="113" t="s">
        <v>514</v>
      </c>
      <c r="F527" s="113" t="s">
        <v>277</v>
      </c>
      <c r="G527" s="113" t="s">
        <v>277</v>
      </c>
      <c r="H527" s="113" t="s">
        <v>278</v>
      </c>
      <c r="I527" s="113" t="s">
        <v>279</v>
      </c>
    </row>
    <row r="528" spans="1:9" hidden="1">
      <c r="A528" s="113">
        <v>567</v>
      </c>
      <c r="B528" s="113" t="s">
        <v>1429</v>
      </c>
      <c r="C528" s="113" t="s">
        <v>1430</v>
      </c>
      <c r="D528" s="113" t="s">
        <v>263</v>
      </c>
      <c r="E528" s="113" t="s">
        <v>885</v>
      </c>
      <c r="F528" s="113">
        <v>2</v>
      </c>
      <c r="G528" s="113">
        <v>2</v>
      </c>
      <c r="H528" s="113" t="s">
        <v>278</v>
      </c>
      <c r="I528" s="113" t="s">
        <v>265</v>
      </c>
    </row>
    <row r="529" spans="1:9" hidden="1">
      <c r="A529" s="113">
        <v>568</v>
      </c>
      <c r="B529" s="113" t="s">
        <v>1431</v>
      </c>
      <c r="C529" s="113" t="s">
        <v>1432</v>
      </c>
      <c r="D529" s="113" t="s">
        <v>264</v>
      </c>
      <c r="E529" s="113" t="s">
        <v>916</v>
      </c>
      <c r="F529" s="113" t="s">
        <v>277</v>
      </c>
      <c r="G529" s="113" t="s">
        <v>277</v>
      </c>
      <c r="H529" s="113" t="s">
        <v>278</v>
      </c>
      <c r="I529" s="113" t="s">
        <v>279</v>
      </c>
    </row>
    <row r="530" spans="1:9" hidden="1">
      <c r="A530" s="113">
        <v>569</v>
      </c>
      <c r="B530" s="113" t="s">
        <v>1433</v>
      </c>
      <c r="C530" s="113" t="s">
        <v>1434</v>
      </c>
      <c r="D530" s="113" t="s">
        <v>264</v>
      </c>
      <c r="E530" s="113" t="s">
        <v>1435</v>
      </c>
      <c r="F530" s="113" t="s">
        <v>277</v>
      </c>
      <c r="G530" s="113" t="s">
        <v>277</v>
      </c>
      <c r="H530" s="113" t="s">
        <v>278</v>
      </c>
      <c r="I530" s="113" t="s">
        <v>302</v>
      </c>
    </row>
    <row r="531" spans="1:9" hidden="1">
      <c r="A531" s="113">
        <v>570</v>
      </c>
      <c r="B531" s="113" t="s">
        <v>1436</v>
      </c>
      <c r="C531" s="113" t="s">
        <v>1437</v>
      </c>
      <c r="D531" s="113" t="s">
        <v>264</v>
      </c>
      <c r="E531" s="113" t="s">
        <v>318</v>
      </c>
      <c r="F531" s="113">
        <v>2</v>
      </c>
      <c r="G531" s="113">
        <v>1</v>
      </c>
      <c r="H531" s="113" t="s">
        <v>278</v>
      </c>
      <c r="I531" s="113" t="s">
        <v>265</v>
      </c>
    </row>
    <row r="532" spans="1:9" hidden="1">
      <c r="A532" s="113">
        <v>571</v>
      </c>
      <c r="B532" s="113" t="s">
        <v>1438</v>
      </c>
      <c r="C532" s="113" t="s">
        <v>1439</v>
      </c>
      <c r="D532" s="113" t="s">
        <v>263</v>
      </c>
      <c r="E532" s="113" t="s">
        <v>1190</v>
      </c>
      <c r="F532" s="113" t="s">
        <v>277</v>
      </c>
      <c r="G532" s="113" t="s">
        <v>277</v>
      </c>
      <c r="H532" s="113" t="s">
        <v>278</v>
      </c>
      <c r="I532" s="113" t="s">
        <v>279</v>
      </c>
    </row>
    <row r="533" spans="1:9" hidden="1">
      <c r="A533" s="113">
        <v>572</v>
      </c>
      <c r="B533" s="113" t="s">
        <v>1440</v>
      </c>
      <c r="C533" s="113" t="s">
        <v>1441</v>
      </c>
      <c r="D533" s="113" t="s">
        <v>264</v>
      </c>
      <c r="E533" s="113" t="s">
        <v>454</v>
      </c>
      <c r="F533" s="113" t="s">
        <v>277</v>
      </c>
      <c r="G533" s="113" t="s">
        <v>277</v>
      </c>
      <c r="H533" s="113" t="s">
        <v>278</v>
      </c>
      <c r="I533" s="113" t="s">
        <v>279</v>
      </c>
    </row>
    <row r="534" spans="1:9" hidden="1">
      <c r="A534" s="113">
        <v>573</v>
      </c>
      <c r="B534" s="113" t="s">
        <v>1442</v>
      </c>
      <c r="C534" s="113" t="s">
        <v>1443</v>
      </c>
      <c r="D534" s="113" t="s">
        <v>264</v>
      </c>
      <c r="E534" s="113" t="s">
        <v>514</v>
      </c>
      <c r="F534" s="113" t="s">
        <v>277</v>
      </c>
      <c r="G534" s="113" t="s">
        <v>277</v>
      </c>
      <c r="H534" s="113" t="s">
        <v>278</v>
      </c>
      <c r="I534" s="113" t="s">
        <v>279</v>
      </c>
    </row>
    <row r="535" spans="1:9">
      <c r="A535" s="113">
        <v>574</v>
      </c>
      <c r="B535" s="113" t="s">
        <v>1444</v>
      </c>
      <c r="C535" s="113" t="s">
        <v>1445</v>
      </c>
      <c r="D535" s="113" t="s">
        <v>263</v>
      </c>
      <c r="E535" s="113" t="s">
        <v>329</v>
      </c>
      <c r="F535" s="113">
        <v>1</v>
      </c>
      <c r="G535" s="113">
        <v>0</v>
      </c>
      <c r="H535" s="113" t="s">
        <v>280</v>
      </c>
      <c r="I535" s="113" t="s">
        <v>281</v>
      </c>
    </row>
    <row r="536" spans="1:9" hidden="1">
      <c r="A536" s="113">
        <v>575</v>
      </c>
      <c r="B536" s="113" t="s">
        <v>1446</v>
      </c>
      <c r="C536" s="113" t="s">
        <v>1447</v>
      </c>
      <c r="D536" s="113" t="s">
        <v>264</v>
      </c>
      <c r="E536" s="113" t="s">
        <v>593</v>
      </c>
      <c r="F536" s="113" t="s">
        <v>277</v>
      </c>
      <c r="G536" s="113" t="s">
        <v>277</v>
      </c>
      <c r="H536" s="113" t="s">
        <v>278</v>
      </c>
      <c r="I536" s="113" t="s">
        <v>279</v>
      </c>
    </row>
    <row r="537" spans="1:9" hidden="1">
      <c r="A537" s="113">
        <v>576</v>
      </c>
      <c r="B537" s="113" t="s">
        <v>1448</v>
      </c>
      <c r="C537" s="113" t="s">
        <v>1449</v>
      </c>
      <c r="D537" s="113" t="s">
        <v>264</v>
      </c>
      <c r="E537" s="113" t="s">
        <v>329</v>
      </c>
      <c r="F537" s="113" t="s">
        <v>277</v>
      </c>
      <c r="G537" s="113" t="s">
        <v>277</v>
      </c>
      <c r="H537" s="113" t="s">
        <v>278</v>
      </c>
      <c r="I537" s="113" t="s">
        <v>279</v>
      </c>
    </row>
    <row r="538" spans="1:9" hidden="1">
      <c r="A538" s="113">
        <v>577</v>
      </c>
      <c r="B538" s="113" t="s">
        <v>1450</v>
      </c>
      <c r="C538" s="113" t="s">
        <v>1451</v>
      </c>
      <c r="D538" s="113" t="s">
        <v>264</v>
      </c>
      <c r="E538" s="113" t="s">
        <v>988</v>
      </c>
      <c r="F538" s="113">
        <v>2</v>
      </c>
      <c r="G538" s="113">
        <v>1</v>
      </c>
      <c r="H538" s="113" t="s">
        <v>278</v>
      </c>
      <c r="I538" s="113" t="s">
        <v>265</v>
      </c>
    </row>
    <row r="539" spans="1:9" hidden="1">
      <c r="A539" s="113">
        <v>578</v>
      </c>
      <c r="B539" s="113" t="s">
        <v>1452</v>
      </c>
      <c r="C539" s="113" t="s">
        <v>1453</v>
      </c>
      <c r="D539" s="113" t="s">
        <v>263</v>
      </c>
      <c r="E539" s="113" t="s">
        <v>467</v>
      </c>
      <c r="F539" s="113">
        <v>3</v>
      </c>
      <c r="G539" s="113">
        <v>0</v>
      </c>
      <c r="H539" s="113" t="s">
        <v>278</v>
      </c>
      <c r="I539" s="113" t="s">
        <v>265</v>
      </c>
    </row>
    <row r="540" spans="1:9" hidden="1">
      <c r="A540" s="113">
        <v>579</v>
      </c>
      <c r="B540" s="113" t="s">
        <v>1454</v>
      </c>
      <c r="C540" s="113" t="s">
        <v>1455</v>
      </c>
      <c r="D540" s="113" t="s">
        <v>264</v>
      </c>
      <c r="E540" s="113" t="s">
        <v>628</v>
      </c>
      <c r="F540" s="113">
        <v>3</v>
      </c>
      <c r="G540" s="113">
        <v>1</v>
      </c>
      <c r="H540" s="113" t="s">
        <v>278</v>
      </c>
      <c r="I540" s="113" t="s">
        <v>265</v>
      </c>
    </row>
    <row r="541" spans="1:9" hidden="1">
      <c r="A541" s="113">
        <v>580</v>
      </c>
      <c r="B541" s="113" t="s">
        <v>1456</v>
      </c>
      <c r="C541" s="113" t="s">
        <v>1457</v>
      </c>
      <c r="D541" s="113" t="s">
        <v>264</v>
      </c>
      <c r="E541" s="113" t="s">
        <v>652</v>
      </c>
      <c r="F541" s="113" t="s">
        <v>277</v>
      </c>
      <c r="G541" s="113">
        <v>0</v>
      </c>
      <c r="H541" s="113" t="s">
        <v>278</v>
      </c>
      <c r="I541" s="113" t="s">
        <v>267</v>
      </c>
    </row>
    <row r="542" spans="1:9" hidden="1">
      <c r="A542" s="113">
        <v>581</v>
      </c>
      <c r="B542" s="113" t="s">
        <v>1458</v>
      </c>
      <c r="C542" s="113" t="s">
        <v>1459</v>
      </c>
      <c r="D542" s="113" t="s">
        <v>264</v>
      </c>
      <c r="E542" s="113" t="s">
        <v>988</v>
      </c>
      <c r="F542" s="113">
        <v>2</v>
      </c>
      <c r="G542" s="113">
        <v>3</v>
      </c>
      <c r="H542" s="113" t="s">
        <v>278</v>
      </c>
      <c r="I542" s="113" t="s">
        <v>265</v>
      </c>
    </row>
    <row r="543" spans="1:9">
      <c r="A543" s="113">
        <v>582</v>
      </c>
      <c r="B543" s="113" t="s">
        <v>1460</v>
      </c>
      <c r="C543" s="113" t="s">
        <v>1461</v>
      </c>
      <c r="D543" s="113" t="s">
        <v>263</v>
      </c>
      <c r="E543" s="113" t="s">
        <v>495</v>
      </c>
      <c r="F543" s="113">
        <v>1</v>
      </c>
      <c r="G543" s="113">
        <v>2</v>
      </c>
      <c r="H543" s="113" t="s">
        <v>280</v>
      </c>
      <c r="I543" s="113" t="s">
        <v>281</v>
      </c>
    </row>
    <row r="544" spans="1:9" hidden="1">
      <c r="A544" s="113">
        <v>583</v>
      </c>
      <c r="B544" s="113" t="s">
        <v>1462</v>
      </c>
      <c r="C544" s="113" t="s">
        <v>1463</v>
      </c>
      <c r="D544" s="113" t="s">
        <v>263</v>
      </c>
      <c r="E544" s="113" t="s">
        <v>558</v>
      </c>
      <c r="F544" s="113">
        <v>2</v>
      </c>
      <c r="G544" s="113">
        <v>5</v>
      </c>
      <c r="H544" s="113" t="s">
        <v>278</v>
      </c>
      <c r="I544" s="113" t="s">
        <v>265</v>
      </c>
    </row>
    <row r="545" spans="1:9" hidden="1">
      <c r="A545" s="113">
        <v>584</v>
      </c>
      <c r="B545" s="113" t="s">
        <v>1464</v>
      </c>
      <c r="C545" s="113" t="s">
        <v>1465</v>
      </c>
      <c r="D545" s="113" t="s">
        <v>264</v>
      </c>
      <c r="E545" s="113" t="s">
        <v>1466</v>
      </c>
      <c r="F545" s="113" t="s">
        <v>277</v>
      </c>
      <c r="G545" s="113" t="s">
        <v>277</v>
      </c>
      <c r="H545" s="113" t="s">
        <v>278</v>
      </c>
      <c r="I545" s="113" t="s">
        <v>302</v>
      </c>
    </row>
    <row r="546" spans="1:9" hidden="1">
      <c r="A546" s="113">
        <v>585</v>
      </c>
      <c r="B546" s="113" t="s">
        <v>1467</v>
      </c>
      <c r="C546" s="113" t="s">
        <v>1468</v>
      </c>
      <c r="D546" s="113" t="s">
        <v>264</v>
      </c>
      <c r="E546" s="113" t="s">
        <v>652</v>
      </c>
      <c r="F546" s="113" t="s">
        <v>277</v>
      </c>
      <c r="G546" s="113" t="s">
        <v>277</v>
      </c>
      <c r="H546" s="113" t="s">
        <v>278</v>
      </c>
      <c r="I546" s="113" t="s">
        <v>279</v>
      </c>
    </row>
    <row r="547" spans="1:9" hidden="1">
      <c r="A547" s="113">
        <v>586</v>
      </c>
      <c r="B547" s="113" t="s">
        <v>1469</v>
      </c>
      <c r="C547" s="113" t="s">
        <v>1470</v>
      </c>
      <c r="D547" s="113" t="s">
        <v>263</v>
      </c>
      <c r="E547" s="113" t="s">
        <v>289</v>
      </c>
      <c r="F547" s="113">
        <v>2</v>
      </c>
      <c r="G547" s="113">
        <v>1</v>
      </c>
      <c r="H547" s="113" t="s">
        <v>278</v>
      </c>
      <c r="I547" s="113" t="s">
        <v>265</v>
      </c>
    </row>
    <row r="548" spans="1:9" hidden="1">
      <c r="A548" s="113">
        <v>587</v>
      </c>
      <c r="B548" s="113" t="s">
        <v>1471</v>
      </c>
      <c r="C548" s="113" t="s">
        <v>1472</v>
      </c>
      <c r="D548" s="113" t="s">
        <v>263</v>
      </c>
      <c r="E548" s="113" t="s">
        <v>358</v>
      </c>
      <c r="F548" s="113" t="s">
        <v>277</v>
      </c>
      <c r="G548" s="113" t="s">
        <v>277</v>
      </c>
      <c r="H548" s="113" t="s">
        <v>278</v>
      </c>
      <c r="I548" s="113" t="s">
        <v>279</v>
      </c>
    </row>
    <row r="549" spans="1:9" hidden="1">
      <c r="A549" s="113">
        <v>588</v>
      </c>
      <c r="B549" s="113" t="s">
        <v>1473</v>
      </c>
      <c r="C549" s="113" t="s">
        <v>1474</v>
      </c>
      <c r="D549" s="113" t="s">
        <v>264</v>
      </c>
      <c r="E549" s="113" t="s">
        <v>593</v>
      </c>
      <c r="F549" s="113">
        <v>2</v>
      </c>
      <c r="G549" s="113">
        <v>0</v>
      </c>
      <c r="H549" s="113" t="s">
        <v>278</v>
      </c>
      <c r="I549" s="113" t="s">
        <v>265</v>
      </c>
    </row>
    <row r="550" spans="1:9" hidden="1">
      <c r="A550" s="113">
        <v>589</v>
      </c>
      <c r="B550" s="113" t="s">
        <v>1475</v>
      </c>
      <c r="C550" s="113" t="s">
        <v>1476</v>
      </c>
      <c r="D550" s="113" t="s">
        <v>264</v>
      </c>
      <c r="E550" s="113" t="s">
        <v>756</v>
      </c>
      <c r="F550" s="113">
        <v>2</v>
      </c>
      <c r="G550" s="113">
        <v>2</v>
      </c>
      <c r="H550" s="113" t="s">
        <v>278</v>
      </c>
      <c r="I550" s="113" t="s">
        <v>265</v>
      </c>
    </row>
    <row r="551" spans="1:9" hidden="1">
      <c r="A551" s="113">
        <v>590</v>
      </c>
      <c r="B551" s="113" t="s">
        <v>1477</v>
      </c>
      <c r="C551" s="113" t="s">
        <v>1478</v>
      </c>
      <c r="D551" s="113" t="s">
        <v>264</v>
      </c>
      <c r="E551" s="113" t="s">
        <v>885</v>
      </c>
      <c r="F551" s="113">
        <v>2</v>
      </c>
      <c r="G551" s="113">
        <v>0</v>
      </c>
      <c r="H551" s="113" t="s">
        <v>278</v>
      </c>
      <c r="I551" s="113" t="s">
        <v>265</v>
      </c>
    </row>
    <row r="552" spans="1:9" hidden="1">
      <c r="A552" s="113">
        <v>591</v>
      </c>
      <c r="B552" s="113" t="s">
        <v>1479</v>
      </c>
      <c r="C552" s="113" t="s">
        <v>1480</v>
      </c>
      <c r="D552" s="113" t="s">
        <v>264</v>
      </c>
      <c r="E552" s="113" t="s">
        <v>645</v>
      </c>
      <c r="F552" s="113">
        <v>2</v>
      </c>
      <c r="G552" s="113">
        <v>1</v>
      </c>
      <c r="H552" s="113" t="s">
        <v>278</v>
      </c>
      <c r="I552" s="113" t="s">
        <v>265</v>
      </c>
    </row>
    <row r="553" spans="1:9" hidden="1">
      <c r="A553" s="113">
        <v>592</v>
      </c>
      <c r="B553" s="113" t="s">
        <v>1481</v>
      </c>
      <c r="C553" s="113" t="s">
        <v>1482</v>
      </c>
      <c r="D553" s="113" t="s">
        <v>264</v>
      </c>
      <c r="E553" s="113" t="s">
        <v>284</v>
      </c>
      <c r="F553" s="113">
        <v>3</v>
      </c>
      <c r="G553" s="113">
        <v>0</v>
      </c>
      <c r="H553" s="113" t="s">
        <v>278</v>
      </c>
      <c r="I553" s="113" t="s">
        <v>265</v>
      </c>
    </row>
    <row r="554" spans="1:9" hidden="1">
      <c r="A554" s="113">
        <v>593</v>
      </c>
      <c r="B554" s="113" t="s">
        <v>1483</v>
      </c>
      <c r="C554" s="113" t="s">
        <v>1484</v>
      </c>
      <c r="D554" s="113" t="s">
        <v>264</v>
      </c>
      <c r="E554" s="113" t="s">
        <v>392</v>
      </c>
      <c r="F554" s="113">
        <v>3</v>
      </c>
      <c r="G554" s="113">
        <v>0</v>
      </c>
      <c r="H554" s="113" t="s">
        <v>278</v>
      </c>
      <c r="I554" s="113" t="s">
        <v>265</v>
      </c>
    </row>
    <row r="555" spans="1:9" hidden="1">
      <c r="A555" s="113">
        <v>594</v>
      </c>
      <c r="B555" s="113" t="s">
        <v>1485</v>
      </c>
      <c r="C555" s="113" t="s">
        <v>1486</v>
      </c>
      <c r="D555" s="113" t="s">
        <v>263</v>
      </c>
      <c r="E555" s="113" t="s">
        <v>284</v>
      </c>
      <c r="F555" s="113">
        <v>2</v>
      </c>
      <c r="G555" s="113">
        <v>1</v>
      </c>
      <c r="H555" s="113" t="s">
        <v>278</v>
      </c>
      <c r="I555" s="113" t="s">
        <v>265</v>
      </c>
    </row>
    <row r="556" spans="1:9" hidden="1">
      <c r="A556" s="113">
        <v>595</v>
      </c>
      <c r="B556" s="113" t="s">
        <v>1487</v>
      </c>
      <c r="C556" s="113" t="s">
        <v>1488</v>
      </c>
      <c r="D556" s="113" t="s">
        <v>263</v>
      </c>
      <c r="E556" s="113" t="s">
        <v>292</v>
      </c>
      <c r="F556" s="113">
        <v>3</v>
      </c>
      <c r="G556" s="113">
        <v>6</v>
      </c>
      <c r="H556" s="113" t="s">
        <v>278</v>
      </c>
      <c r="I556" s="113" t="s">
        <v>265</v>
      </c>
    </row>
    <row r="557" spans="1:9" hidden="1">
      <c r="A557" s="113">
        <v>596</v>
      </c>
      <c r="B557" s="113" t="s">
        <v>1489</v>
      </c>
      <c r="C557" s="113" t="s">
        <v>1490</v>
      </c>
      <c r="D557" s="113" t="s">
        <v>263</v>
      </c>
      <c r="E557" s="113" t="s">
        <v>671</v>
      </c>
      <c r="F557" s="113" t="s">
        <v>277</v>
      </c>
      <c r="G557" s="113" t="s">
        <v>277</v>
      </c>
      <c r="H557" s="113" t="s">
        <v>278</v>
      </c>
      <c r="I557" s="113" t="s">
        <v>279</v>
      </c>
    </row>
    <row r="558" spans="1:9" hidden="1">
      <c r="A558" s="113">
        <v>597</v>
      </c>
      <c r="B558" s="113" t="s">
        <v>1491</v>
      </c>
      <c r="C558" s="113" t="s">
        <v>1492</v>
      </c>
      <c r="D558" s="113" t="s">
        <v>264</v>
      </c>
      <c r="E558" s="113" t="s">
        <v>628</v>
      </c>
      <c r="F558" s="113" t="s">
        <v>277</v>
      </c>
      <c r="G558" s="113" t="s">
        <v>277</v>
      </c>
      <c r="H558" s="113" t="s">
        <v>278</v>
      </c>
      <c r="I558" s="113" t="s">
        <v>279</v>
      </c>
    </row>
    <row r="559" spans="1:9" hidden="1">
      <c r="A559" s="113">
        <v>598</v>
      </c>
      <c r="B559" s="113" t="s">
        <v>1493</v>
      </c>
      <c r="C559" s="113" t="s">
        <v>1494</v>
      </c>
      <c r="D559" s="113" t="s">
        <v>264</v>
      </c>
      <c r="E559" s="113" t="s">
        <v>1334</v>
      </c>
      <c r="F559" s="113">
        <v>2</v>
      </c>
      <c r="G559" s="113">
        <v>0</v>
      </c>
      <c r="H559" s="113" t="s">
        <v>278</v>
      </c>
      <c r="I559" s="113" t="s">
        <v>265</v>
      </c>
    </row>
    <row r="560" spans="1:9" hidden="1">
      <c r="A560" s="113">
        <v>599</v>
      </c>
      <c r="B560" s="113" t="s">
        <v>1495</v>
      </c>
      <c r="C560" s="113" t="s">
        <v>1496</v>
      </c>
      <c r="D560" s="113" t="s">
        <v>264</v>
      </c>
      <c r="E560" s="113" t="s">
        <v>457</v>
      </c>
      <c r="F560" s="113">
        <v>2</v>
      </c>
      <c r="G560" s="113">
        <v>1</v>
      </c>
      <c r="H560" s="113" t="s">
        <v>278</v>
      </c>
      <c r="I560" s="113" t="s">
        <v>265</v>
      </c>
    </row>
    <row r="561" spans="1:9" hidden="1">
      <c r="A561" s="113">
        <v>600</v>
      </c>
      <c r="B561" s="113" t="s">
        <v>1497</v>
      </c>
      <c r="C561" s="113" t="s">
        <v>1498</v>
      </c>
      <c r="D561" s="113" t="s">
        <v>263</v>
      </c>
      <c r="E561" s="113" t="s">
        <v>292</v>
      </c>
      <c r="F561" s="113">
        <v>2</v>
      </c>
      <c r="G561" s="113">
        <v>2</v>
      </c>
      <c r="H561" s="113" t="s">
        <v>278</v>
      </c>
      <c r="I561" s="113" t="s">
        <v>265</v>
      </c>
    </row>
    <row r="562" spans="1:9" hidden="1">
      <c r="A562" s="113">
        <v>601</v>
      </c>
      <c r="B562" s="113" t="s">
        <v>1499</v>
      </c>
      <c r="C562" s="113" t="s">
        <v>1500</v>
      </c>
      <c r="D562" s="113" t="s">
        <v>263</v>
      </c>
      <c r="E562" s="113" t="s">
        <v>318</v>
      </c>
      <c r="F562" s="113" t="s">
        <v>277</v>
      </c>
      <c r="G562" s="113" t="s">
        <v>277</v>
      </c>
      <c r="H562" s="113" t="s">
        <v>278</v>
      </c>
      <c r="I562" s="113" t="s">
        <v>279</v>
      </c>
    </row>
    <row r="563" spans="1:9" hidden="1">
      <c r="A563" s="113">
        <v>602</v>
      </c>
      <c r="B563" s="113" t="s">
        <v>1501</v>
      </c>
      <c r="C563" s="113" t="s">
        <v>1502</v>
      </c>
      <c r="D563" s="113" t="s">
        <v>264</v>
      </c>
      <c r="E563" s="113" t="s">
        <v>457</v>
      </c>
      <c r="F563" s="113">
        <v>3</v>
      </c>
      <c r="G563" s="113">
        <v>1</v>
      </c>
      <c r="H563" s="113" t="s">
        <v>278</v>
      </c>
      <c r="I563" s="113" t="s">
        <v>265</v>
      </c>
    </row>
    <row r="564" spans="1:9" hidden="1">
      <c r="A564" s="113">
        <v>603</v>
      </c>
      <c r="B564" s="113" t="s">
        <v>1503</v>
      </c>
      <c r="C564" s="113" t="s">
        <v>1504</v>
      </c>
      <c r="D564" s="113" t="s">
        <v>264</v>
      </c>
      <c r="E564" s="113" t="s">
        <v>1041</v>
      </c>
      <c r="F564" s="113" t="s">
        <v>277</v>
      </c>
      <c r="G564" s="113" t="s">
        <v>277</v>
      </c>
      <c r="H564" s="113" t="s">
        <v>278</v>
      </c>
      <c r="I564" s="113" t="s">
        <v>279</v>
      </c>
    </row>
    <row r="565" spans="1:9" hidden="1">
      <c r="A565" s="113">
        <v>604</v>
      </c>
      <c r="B565" s="113" t="s">
        <v>1505</v>
      </c>
      <c r="C565" s="113" t="s">
        <v>1506</v>
      </c>
      <c r="D565" s="113" t="s">
        <v>264</v>
      </c>
      <c r="E565" s="113" t="s">
        <v>467</v>
      </c>
      <c r="F565" s="113" t="s">
        <v>277</v>
      </c>
      <c r="G565" s="113" t="s">
        <v>277</v>
      </c>
      <c r="H565" s="113" t="s">
        <v>278</v>
      </c>
      <c r="I565" s="113" t="s">
        <v>279</v>
      </c>
    </row>
    <row r="566" spans="1:9">
      <c r="A566" s="113">
        <v>605</v>
      </c>
      <c r="B566" s="113" t="s">
        <v>1507</v>
      </c>
      <c r="C566" s="113" t="s">
        <v>1508</v>
      </c>
      <c r="D566" s="113" t="s">
        <v>264</v>
      </c>
      <c r="E566" s="113" t="s">
        <v>652</v>
      </c>
      <c r="F566" s="113">
        <v>4</v>
      </c>
      <c r="G566" s="113">
        <v>1</v>
      </c>
      <c r="H566" s="113" t="s">
        <v>280</v>
      </c>
      <c r="I566" s="113" t="s">
        <v>281</v>
      </c>
    </row>
    <row r="567" spans="1:9" hidden="1">
      <c r="A567" s="113">
        <v>606</v>
      </c>
      <c r="B567" s="113" t="s">
        <v>1509</v>
      </c>
      <c r="C567" s="113" t="s">
        <v>1510</v>
      </c>
      <c r="D567" s="113" t="s">
        <v>264</v>
      </c>
      <c r="E567" s="113" t="s">
        <v>355</v>
      </c>
      <c r="F567" s="113">
        <v>2</v>
      </c>
      <c r="G567" s="113">
        <v>0</v>
      </c>
      <c r="H567" s="113" t="s">
        <v>278</v>
      </c>
      <c r="I567" s="113" t="s">
        <v>265</v>
      </c>
    </row>
    <row r="568" spans="1:9" hidden="1">
      <c r="A568" s="113">
        <v>607</v>
      </c>
      <c r="B568" s="113" t="s">
        <v>1511</v>
      </c>
      <c r="C568" s="113" t="s">
        <v>1512</v>
      </c>
      <c r="D568" s="113" t="s">
        <v>264</v>
      </c>
      <c r="E568" s="113" t="s">
        <v>318</v>
      </c>
      <c r="F568" s="113" t="s">
        <v>277</v>
      </c>
      <c r="G568" s="113" t="s">
        <v>277</v>
      </c>
      <c r="H568" s="113" t="s">
        <v>278</v>
      </c>
      <c r="I568" s="113" t="s">
        <v>279</v>
      </c>
    </row>
    <row r="569" spans="1:9" hidden="1">
      <c r="A569" s="113">
        <v>608</v>
      </c>
      <c r="B569" s="113" t="s">
        <v>1513</v>
      </c>
      <c r="C569" s="113" t="s">
        <v>1514</v>
      </c>
      <c r="D569" s="113" t="s">
        <v>264</v>
      </c>
      <c r="E569" s="113" t="s">
        <v>282</v>
      </c>
      <c r="F569" s="113">
        <v>2</v>
      </c>
      <c r="G569" s="113">
        <v>2</v>
      </c>
      <c r="H569" s="113" t="s">
        <v>278</v>
      </c>
      <c r="I569" s="113" t="s">
        <v>265</v>
      </c>
    </row>
    <row r="570" spans="1:9" hidden="1">
      <c r="A570" s="113">
        <v>609</v>
      </c>
      <c r="B570" s="113" t="s">
        <v>1515</v>
      </c>
      <c r="C570" s="113" t="s">
        <v>1516</v>
      </c>
      <c r="D570" s="113" t="s">
        <v>264</v>
      </c>
      <c r="E570" s="113" t="s">
        <v>282</v>
      </c>
      <c r="F570" s="113">
        <v>2</v>
      </c>
      <c r="G570" s="113">
        <v>2</v>
      </c>
      <c r="H570" s="113" t="s">
        <v>278</v>
      </c>
      <c r="I570" s="113" t="s">
        <v>265</v>
      </c>
    </row>
    <row r="571" spans="1:9" hidden="1">
      <c r="A571" s="113">
        <v>610</v>
      </c>
      <c r="B571" s="113" t="s">
        <v>1517</v>
      </c>
      <c r="C571" s="113" t="s">
        <v>1518</v>
      </c>
      <c r="D571" s="113" t="s">
        <v>264</v>
      </c>
      <c r="E571" s="113" t="s">
        <v>339</v>
      </c>
      <c r="F571" s="113">
        <v>3</v>
      </c>
      <c r="G571" s="113">
        <v>1</v>
      </c>
      <c r="H571" s="113" t="s">
        <v>278</v>
      </c>
      <c r="I571" s="113" t="s">
        <v>267</v>
      </c>
    </row>
    <row r="572" spans="1:9" hidden="1">
      <c r="A572" s="113">
        <v>611</v>
      </c>
      <c r="B572" s="113" t="s">
        <v>1519</v>
      </c>
      <c r="C572" s="113" t="s">
        <v>1520</v>
      </c>
      <c r="D572" s="113" t="s">
        <v>263</v>
      </c>
      <c r="E572" s="113" t="s">
        <v>289</v>
      </c>
      <c r="F572" s="113">
        <v>2</v>
      </c>
      <c r="G572" s="113">
        <v>1</v>
      </c>
      <c r="H572" s="113" t="s">
        <v>278</v>
      </c>
      <c r="I572" s="113" t="s">
        <v>265</v>
      </c>
    </row>
    <row r="573" spans="1:9" hidden="1">
      <c r="A573" s="113">
        <v>612</v>
      </c>
      <c r="B573" s="113" t="s">
        <v>1521</v>
      </c>
      <c r="C573" s="113" t="s">
        <v>1522</v>
      </c>
      <c r="D573" s="113" t="s">
        <v>263</v>
      </c>
      <c r="E573" s="113" t="s">
        <v>558</v>
      </c>
      <c r="F573" s="113">
        <v>2</v>
      </c>
      <c r="G573" s="113">
        <v>2</v>
      </c>
      <c r="H573" s="113" t="s">
        <v>278</v>
      </c>
      <c r="I573" s="113" t="s">
        <v>265</v>
      </c>
    </row>
    <row r="574" spans="1:9" hidden="1">
      <c r="A574" s="113">
        <v>613</v>
      </c>
      <c r="B574" s="113" t="s">
        <v>1523</v>
      </c>
      <c r="C574" s="113" t="s">
        <v>1524</v>
      </c>
      <c r="D574" s="113" t="s">
        <v>263</v>
      </c>
      <c r="E574" s="113" t="s">
        <v>355</v>
      </c>
      <c r="F574" s="113">
        <v>2</v>
      </c>
      <c r="G574" s="113">
        <v>1</v>
      </c>
      <c r="H574" s="113" t="s">
        <v>278</v>
      </c>
      <c r="I574" s="113" t="s">
        <v>265</v>
      </c>
    </row>
    <row r="575" spans="1:9">
      <c r="A575" s="113">
        <v>614</v>
      </c>
      <c r="B575" s="113" t="s">
        <v>1525</v>
      </c>
      <c r="C575" s="113" t="s">
        <v>1526</v>
      </c>
      <c r="D575" s="113" t="s">
        <v>263</v>
      </c>
      <c r="E575" s="113" t="s">
        <v>782</v>
      </c>
      <c r="F575" s="113">
        <v>1</v>
      </c>
      <c r="G575" s="113">
        <v>2</v>
      </c>
      <c r="H575" s="113" t="s">
        <v>280</v>
      </c>
      <c r="I575" s="113" t="s">
        <v>281</v>
      </c>
    </row>
    <row r="576" spans="1:9" hidden="1">
      <c r="A576" s="113">
        <v>615</v>
      </c>
      <c r="B576" s="113" t="s">
        <v>1527</v>
      </c>
      <c r="C576" s="113" t="s">
        <v>1528</v>
      </c>
      <c r="D576" s="113" t="s">
        <v>263</v>
      </c>
      <c r="E576" s="113" t="s">
        <v>433</v>
      </c>
      <c r="F576" s="113">
        <v>2</v>
      </c>
      <c r="G576" s="113">
        <v>1</v>
      </c>
      <c r="H576" s="113" t="s">
        <v>278</v>
      </c>
      <c r="I576" s="113" t="s">
        <v>265</v>
      </c>
    </row>
    <row r="577" spans="1:9" hidden="1">
      <c r="A577" s="113">
        <v>616</v>
      </c>
      <c r="B577" s="113" t="s">
        <v>1529</v>
      </c>
      <c r="C577" s="113" t="s">
        <v>1530</v>
      </c>
      <c r="D577" s="113" t="s">
        <v>263</v>
      </c>
      <c r="E577" s="113" t="s">
        <v>433</v>
      </c>
      <c r="F577" s="113">
        <v>2</v>
      </c>
      <c r="G577" s="113">
        <v>1</v>
      </c>
      <c r="H577" s="113" t="s">
        <v>278</v>
      </c>
      <c r="I577" s="113" t="s">
        <v>265</v>
      </c>
    </row>
    <row r="578" spans="1:9" hidden="1">
      <c r="A578" s="113">
        <v>617</v>
      </c>
      <c r="B578" s="113" t="s">
        <v>1531</v>
      </c>
      <c r="C578" s="113" t="s">
        <v>1532</v>
      </c>
      <c r="D578" s="113" t="s">
        <v>264</v>
      </c>
      <c r="E578" s="113" t="s">
        <v>534</v>
      </c>
      <c r="F578" s="113" t="s">
        <v>277</v>
      </c>
      <c r="G578" s="113" t="s">
        <v>277</v>
      </c>
      <c r="H578" s="113" t="s">
        <v>278</v>
      </c>
      <c r="I578" s="113" t="s">
        <v>279</v>
      </c>
    </row>
    <row r="579" spans="1:9" hidden="1">
      <c r="A579" s="113">
        <v>618</v>
      </c>
      <c r="B579" s="113" t="s">
        <v>1533</v>
      </c>
      <c r="C579" s="113" t="s">
        <v>1534</v>
      </c>
      <c r="D579" s="113" t="s">
        <v>263</v>
      </c>
      <c r="E579" s="113" t="s">
        <v>454</v>
      </c>
      <c r="F579" s="113" t="s">
        <v>277</v>
      </c>
      <c r="G579" s="113" t="s">
        <v>277</v>
      </c>
      <c r="H579" s="113" t="s">
        <v>278</v>
      </c>
      <c r="I579" s="113" t="s">
        <v>279</v>
      </c>
    </row>
    <row r="580" spans="1:9" hidden="1">
      <c r="A580" s="113">
        <v>619</v>
      </c>
      <c r="B580" s="113" t="s">
        <v>1535</v>
      </c>
      <c r="C580" s="113" t="s">
        <v>1536</v>
      </c>
      <c r="D580" s="113" t="s">
        <v>263</v>
      </c>
      <c r="E580" s="113" t="s">
        <v>366</v>
      </c>
      <c r="F580" s="113">
        <v>3</v>
      </c>
      <c r="G580" s="113">
        <v>0</v>
      </c>
      <c r="H580" s="113" t="s">
        <v>278</v>
      </c>
      <c r="I580" s="113" t="s">
        <v>265</v>
      </c>
    </row>
    <row r="581" spans="1:9" hidden="1">
      <c r="A581" s="113">
        <v>620</v>
      </c>
      <c r="B581" s="113" t="s">
        <v>1537</v>
      </c>
      <c r="C581" s="113" t="s">
        <v>1538</v>
      </c>
      <c r="D581" s="113" t="s">
        <v>264</v>
      </c>
      <c r="E581" s="113" t="s">
        <v>321</v>
      </c>
      <c r="F581" s="113">
        <v>2</v>
      </c>
      <c r="G581" s="113">
        <v>1</v>
      </c>
      <c r="H581" s="113" t="s">
        <v>278</v>
      </c>
      <c r="I581" s="113" t="s">
        <v>265</v>
      </c>
    </row>
    <row r="582" spans="1:9">
      <c r="A582" s="113">
        <v>621</v>
      </c>
      <c r="B582" s="113" t="s">
        <v>1539</v>
      </c>
      <c r="C582" s="113" t="s">
        <v>1540</v>
      </c>
      <c r="D582" s="113" t="s">
        <v>263</v>
      </c>
      <c r="E582" s="113" t="s">
        <v>1541</v>
      </c>
      <c r="F582" s="113">
        <v>1</v>
      </c>
      <c r="G582" s="113">
        <v>1</v>
      </c>
      <c r="H582" s="113" t="s">
        <v>280</v>
      </c>
      <c r="I582" s="113" t="s">
        <v>281</v>
      </c>
    </row>
    <row r="583" spans="1:9" hidden="1">
      <c r="A583" s="113">
        <v>622</v>
      </c>
      <c r="B583" s="113" t="s">
        <v>1542</v>
      </c>
      <c r="C583" s="113" t="s">
        <v>1543</v>
      </c>
      <c r="D583" s="113" t="s">
        <v>263</v>
      </c>
      <c r="E583" s="113" t="s">
        <v>355</v>
      </c>
      <c r="F583" s="113">
        <v>2</v>
      </c>
      <c r="G583" s="113">
        <v>2</v>
      </c>
      <c r="H583" s="113" t="s">
        <v>278</v>
      </c>
      <c r="I583" s="113" t="s">
        <v>265</v>
      </c>
    </row>
    <row r="584" spans="1:9" hidden="1">
      <c r="A584" s="113">
        <v>623</v>
      </c>
      <c r="B584" s="113" t="s">
        <v>1544</v>
      </c>
      <c r="C584" s="113" t="s">
        <v>1545</v>
      </c>
      <c r="D584" s="113" t="s">
        <v>263</v>
      </c>
      <c r="E584" s="113" t="s">
        <v>282</v>
      </c>
      <c r="F584" s="113">
        <v>2</v>
      </c>
      <c r="G584" s="113">
        <v>2</v>
      </c>
      <c r="H584" s="113" t="s">
        <v>278</v>
      </c>
      <c r="I584" s="113" t="s">
        <v>265</v>
      </c>
    </row>
    <row r="585" spans="1:9" hidden="1">
      <c r="A585" s="113">
        <v>624</v>
      </c>
      <c r="B585" s="113" t="s">
        <v>1546</v>
      </c>
      <c r="C585" s="113" t="s">
        <v>1547</v>
      </c>
      <c r="D585" s="113" t="s">
        <v>263</v>
      </c>
      <c r="E585" s="113" t="s">
        <v>502</v>
      </c>
      <c r="F585" s="113" t="s">
        <v>277</v>
      </c>
      <c r="G585" s="113" t="s">
        <v>277</v>
      </c>
      <c r="H585" s="113" t="s">
        <v>278</v>
      </c>
      <c r="I585" s="113" t="s">
        <v>279</v>
      </c>
    </row>
    <row r="586" spans="1:9" hidden="1">
      <c r="A586" s="113">
        <v>625</v>
      </c>
      <c r="B586" s="113" t="s">
        <v>1548</v>
      </c>
      <c r="C586" s="113" t="s">
        <v>1549</v>
      </c>
      <c r="D586" s="113" t="s">
        <v>263</v>
      </c>
      <c r="E586" s="113" t="s">
        <v>502</v>
      </c>
      <c r="F586" s="113" t="s">
        <v>277</v>
      </c>
      <c r="G586" s="113" t="s">
        <v>277</v>
      </c>
      <c r="H586" s="113" t="s">
        <v>278</v>
      </c>
      <c r="I586" s="113" t="s">
        <v>279</v>
      </c>
    </row>
    <row r="587" spans="1:9" hidden="1">
      <c r="A587" s="113">
        <v>626</v>
      </c>
      <c r="B587" s="113" t="s">
        <v>1550</v>
      </c>
      <c r="C587" s="113" t="s">
        <v>1551</v>
      </c>
      <c r="D587" s="113" t="s">
        <v>263</v>
      </c>
      <c r="E587" s="113" t="s">
        <v>464</v>
      </c>
      <c r="F587" s="113">
        <v>2</v>
      </c>
      <c r="G587" s="113">
        <v>1</v>
      </c>
      <c r="H587" s="113" t="s">
        <v>278</v>
      </c>
      <c r="I587" s="113" t="s">
        <v>265</v>
      </c>
    </row>
    <row r="588" spans="1:9" hidden="1">
      <c r="A588" s="113">
        <v>627</v>
      </c>
      <c r="B588" s="113" t="s">
        <v>1552</v>
      </c>
      <c r="C588" s="113" t="s">
        <v>1553</v>
      </c>
      <c r="D588" s="113" t="s">
        <v>263</v>
      </c>
      <c r="E588" s="113" t="s">
        <v>447</v>
      </c>
      <c r="F588" s="113" t="s">
        <v>277</v>
      </c>
      <c r="G588" s="113" t="s">
        <v>277</v>
      </c>
      <c r="H588" s="113" t="s">
        <v>278</v>
      </c>
      <c r="I588" s="113" t="s">
        <v>279</v>
      </c>
    </row>
    <row r="589" spans="1:9" hidden="1">
      <c r="A589" s="113">
        <v>628</v>
      </c>
      <c r="B589" s="113" t="s">
        <v>1554</v>
      </c>
      <c r="C589" s="113" t="s">
        <v>1555</v>
      </c>
      <c r="D589" s="113" t="s">
        <v>264</v>
      </c>
      <c r="E589" s="113" t="s">
        <v>457</v>
      </c>
      <c r="F589" s="113" t="s">
        <v>277</v>
      </c>
      <c r="G589" s="113" t="s">
        <v>277</v>
      </c>
      <c r="H589" s="113" t="s">
        <v>278</v>
      </c>
      <c r="I589" s="113" t="s">
        <v>279</v>
      </c>
    </row>
    <row r="590" spans="1:9" hidden="1">
      <c r="A590" s="113">
        <v>629</v>
      </c>
      <c r="B590" s="113" t="s">
        <v>1556</v>
      </c>
      <c r="C590" s="113" t="s">
        <v>1557</v>
      </c>
      <c r="D590" s="113" t="s">
        <v>264</v>
      </c>
      <c r="E590" s="113" t="s">
        <v>447</v>
      </c>
      <c r="F590" s="113" t="s">
        <v>277</v>
      </c>
      <c r="G590" s="113" t="s">
        <v>277</v>
      </c>
      <c r="H590" s="113" t="s">
        <v>278</v>
      </c>
      <c r="I590" s="113" t="s">
        <v>279</v>
      </c>
    </row>
    <row r="591" spans="1:9" hidden="1">
      <c r="A591" s="113">
        <v>630</v>
      </c>
      <c r="B591" s="113" t="s">
        <v>1558</v>
      </c>
      <c r="C591" s="113" t="s">
        <v>1559</v>
      </c>
      <c r="D591" s="113" t="s">
        <v>264</v>
      </c>
      <c r="E591" s="113" t="s">
        <v>558</v>
      </c>
      <c r="F591" s="113">
        <v>3</v>
      </c>
      <c r="G591" s="113">
        <v>0</v>
      </c>
      <c r="H591" s="113" t="s">
        <v>278</v>
      </c>
      <c r="I591" s="113" t="s">
        <v>265</v>
      </c>
    </row>
    <row r="592" spans="1:9" hidden="1">
      <c r="A592" s="113">
        <v>631</v>
      </c>
      <c r="B592" s="113" t="s">
        <v>1560</v>
      </c>
      <c r="C592" s="113" t="s">
        <v>1561</v>
      </c>
      <c r="D592" s="113" t="s">
        <v>264</v>
      </c>
      <c r="E592" s="113" t="s">
        <v>1334</v>
      </c>
      <c r="F592" s="113" t="s">
        <v>277</v>
      </c>
      <c r="G592" s="113" t="s">
        <v>277</v>
      </c>
      <c r="H592" s="113" t="s">
        <v>278</v>
      </c>
      <c r="I592" s="113" t="s">
        <v>279</v>
      </c>
    </row>
    <row r="593" spans="1:9" hidden="1">
      <c r="A593" s="113">
        <v>632</v>
      </c>
      <c r="B593" s="113" t="s">
        <v>1562</v>
      </c>
      <c r="C593" s="113" t="s">
        <v>1563</v>
      </c>
      <c r="D593" s="113" t="s">
        <v>263</v>
      </c>
      <c r="E593" s="113" t="s">
        <v>315</v>
      </c>
      <c r="F593" s="113">
        <v>2</v>
      </c>
      <c r="G593" s="113">
        <v>2</v>
      </c>
      <c r="H593" s="113" t="s">
        <v>278</v>
      </c>
      <c r="I593" s="113" t="s">
        <v>265</v>
      </c>
    </row>
    <row r="594" spans="1:9" hidden="1">
      <c r="A594" s="113">
        <v>633</v>
      </c>
      <c r="B594" s="113" t="s">
        <v>1564</v>
      </c>
      <c r="C594" s="113" t="s">
        <v>1565</v>
      </c>
      <c r="D594" s="113" t="s">
        <v>263</v>
      </c>
      <c r="E594" s="113" t="s">
        <v>502</v>
      </c>
      <c r="F594" s="113">
        <v>2</v>
      </c>
      <c r="G594" s="113">
        <v>1</v>
      </c>
      <c r="H594" s="113" t="s">
        <v>278</v>
      </c>
      <c r="I594" s="113" t="s">
        <v>265</v>
      </c>
    </row>
    <row r="595" spans="1:9" hidden="1">
      <c r="A595" s="113">
        <v>634</v>
      </c>
      <c r="B595" s="113" t="s">
        <v>1566</v>
      </c>
      <c r="C595" s="113" t="s">
        <v>1567</v>
      </c>
      <c r="D595" s="113" t="s">
        <v>263</v>
      </c>
      <c r="E595" s="113" t="s">
        <v>349</v>
      </c>
      <c r="F595" s="113" t="s">
        <v>277</v>
      </c>
      <c r="G595" s="113" t="s">
        <v>277</v>
      </c>
      <c r="H595" s="113" t="s">
        <v>278</v>
      </c>
      <c r="I595" s="113" t="s">
        <v>279</v>
      </c>
    </row>
    <row r="596" spans="1:9" hidden="1">
      <c r="A596" s="113">
        <v>635</v>
      </c>
      <c r="B596" s="113" t="s">
        <v>1568</v>
      </c>
      <c r="C596" s="113" t="s">
        <v>1569</v>
      </c>
      <c r="D596" s="113" t="s">
        <v>263</v>
      </c>
      <c r="E596" s="113" t="s">
        <v>424</v>
      </c>
      <c r="F596" s="113" t="s">
        <v>277</v>
      </c>
      <c r="G596" s="113" t="s">
        <v>277</v>
      </c>
      <c r="H596" s="113" t="s">
        <v>278</v>
      </c>
      <c r="I596" s="113" t="s">
        <v>279</v>
      </c>
    </row>
    <row r="597" spans="1:9" hidden="1">
      <c r="A597" s="113">
        <v>636</v>
      </c>
      <c r="B597" s="113" t="s">
        <v>1570</v>
      </c>
      <c r="C597" s="113" t="s">
        <v>1571</v>
      </c>
      <c r="D597" s="113" t="s">
        <v>264</v>
      </c>
      <c r="E597" s="113" t="s">
        <v>454</v>
      </c>
      <c r="F597" s="113" t="s">
        <v>277</v>
      </c>
      <c r="G597" s="113" t="s">
        <v>277</v>
      </c>
      <c r="H597" s="113" t="s">
        <v>278</v>
      </c>
      <c r="I597" s="113" t="s">
        <v>279</v>
      </c>
    </row>
    <row r="598" spans="1:9" hidden="1">
      <c r="A598" s="113">
        <v>637</v>
      </c>
      <c r="B598" s="113" t="s">
        <v>1572</v>
      </c>
      <c r="C598" s="113" t="s">
        <v>1573</v>
      </c>
      <c r="D598" s="113" t="s">
        <v>263</v>
      </c>
      <c r="E598" s="113" t="s">
        <v>885</v>
      </c>
      <c r="F598" s="113">
        <v>2</v>
      </c>
      <c r="G598" s="113">
        <v>2</v>
      </c>
      <c r="H598" s="113" t="s">
        <v>278</v>
      </c>
      <c r="I598" s="113" t="s">
        <v>265</v>
      </c>
    </row>
    <row r="599" spans="1:9" hidden="1">
      <c r="A599" s="113">
        <v>638</v>
      </c>
      <c r="B599" s="113" t="s">
        <v>1574</v>
      </c>
      <c r="C599" s="113" t="s">
        <v>1575</v>
      </c>
      <c r="D599" s="113" t="s">
        <v>264</v>
      </c>
      <c r="E599" s="113" t="s">
        <v>1044</v>
      </c>
      <c r="F599" s="113" t="s">
        <v>277</v>
      </c>
      <c r="G599" s="113" t="s">
        <v>277</v>
      </c>
      <c r="H599" s="113" t="s">
        <v>278</v>
      </c>
      <c r="I599" s="113" t="s">
        <v>279</v>
      </c>
    </row>
    <row r="600" spans="1:9" hidden="1">
      <c r="A600" s="113">
        <v>639</v>
      </c>
      <c r="B600" s="113" t="s">
        <v>1576</v>
      </c>
      <c r="C600" s="113" t="s">
        <v>1577</v>
      </c>
      <c r="D600" s="113" t="s">
        <v>263</v>
      </c>
      <c r="E600" s="113" t="s">
        <v>298</v>
      </c>
      <c r="F600" s="113">
        <v>2</v>
      </c>
      <c r="G600" s="113">
        <v>1</v>
      </c>
      <c r="H600" s="113" t="s">
        <v>278</v>
      </c>
      <c r="I600" s="113" t="s">
        <v>265</v>
      </c>
    </row>
    <row r="601" spans="1:9" hidden="1">
      <c r="A601" s="113">
        <v>640</v>
      </c>
      <c r="B601" s="113" t="s">
        <v>1578</v>
      </c>
      <c r="C601" s="113" t="s">
        <v>1579</v>
      </c>
      <c r="D601" s="113" t="s">
        <v>264</v>
      </c>
      <c r="E601" s="113" t="s">
        <v>305</v>
      </c>
      <c r="F601" s="113">
        <v>2</v>
      </c>
      <c r="G601" s="113">
        <v>1</v>
      </c>
      <c r="H601" s="113" t="s">
        <v>278</v>
      </c>
      <c r="I601" s="113" t="s">
        <v>265</v>
      </c>
    </row>
    <row r="602" spans="1:9" hidden="1">
      <c r="A602" s="113">
        <v>641</v>
      </c>
      <c r="B602" s="113" t="s">
        <v>1580</v>
      </c>
      <c r="C602" s="113" t="s">
        <v>526</v>
      </c>
      <c r="D602" s="113" t="s">
        <v>264</v>
      </c>
      <c r="E602" s="113" t="s">
        <v>563</v>
      </c>
      <c r="F602" s="113" t="s">
        <v>277</v>
      </c>
      <c r="G602" s="113" t="s">
        <v>277</v>
      </c>
      <c r="H602" s="113" t="s">
        <v>278</v>
      </c>
      <c r="I602" s="113" t="s">
        <v>279</v>
      </c>
    </row>
    <row r="603" spans="1:9" hidden="1">
      <c r="A603" s="113">
        <v>642</v>
      </c>
      <c r="B603" s="113" t="s">
        <v>1581</v>
      </c>
      <c r="C603" s="113" t="s">
        <v>1582</v>
      </c>
      <c r="D603" s="113" t="s">
        <v>264</v>
      </c>
      <c r="E603" s="113" t="s">
        <v>298</v>
      </c>
      <c r="F603" s="113" t="s">
        <v>277</v>
      </c>
      <c r="G603" s="113" t="s">
        <v>277</v>
      </c>
      <c r="H603" s="113" t="s">
        <v>278</v>
      </c>
      <c r="I603" s="113" t="s">
        <v>279</v>
      </c>
    </row>
    <row r="604" spans="1:9" hidden="1">
      <c r="A604" s="113">
        <v>643</v>
      </c>
      <c r="B604" s="113" t="s">
        <v>1583</v>
      </c>
      <c r="C604" s="113" t="s">
        <v>1584</v>
      </c>
      <c r="D604" s="113" t="s">
        <v>263</v>
      </c>
      <c r="E604" s="113" t="s">
        <v>310</v>
      </c>
      <c r="F604" s="113">
        <v>2</v>
      </c>
      <c r="G604" s="113">
        <v>1</v>
      </c>
      <c r="H604" s="113" t="s">
        <v>278</v>
      </c>
      <c r="I604" s="113" t="s">
        <v>265</v>
      </c>
    </row>
    <row r="605" spans="1:9" hidden="1">
      <c r="A605" s="113">
        <v>644</v>
      </c>
      <c r="B605" s="113" t="s">
        <v>1585</v>
      </c>
      <c r="C605" s="113" t="s">
        <v>1586</v>
      </c>
      <c r="D605" s="113" t="s">
        <v>263</v>
      </c>
      <c r="E605" s="113" t="s">
        <v>292</v>
      </c>
      <c r="F605" s="113">
        <v>3</v>
      </c>
      <c r="G605" s="113">
        <v>0</v>
      </c>
      <c r="H605" s="113" t="s">
        <v>278</v>
      </c>
      <c r="I605" s="113" t="s">
        <v>265</v>
      </c>
    </row>
    <row r="606" spans="1:9" hidden="1">
      <c r="A606" s="113">
        <v>645</v>
      </c>
      <c r="B606" s="113" t="s">
        <v>1587</v>
      </c>
      <c r="C606" s="113" t="s">
        <v>1588</v>
      </c>
      <c r="D606" s="113" t="s">
        <v>263</v>
      </c>
      <c r="E606" s="113" t="s">
        <v>1589</v>
      </c>
      <c r="F606" s="113" t="s">
        <v>277</v>
      </c>
      <c r="G606" s="113" t="s">
        <v>277</v>
      </c>
      <c r="H606" s="113" t="s">
        <v>278</v>
      </c>
      <c r="I606" s="113" t="s">
        <v>302</v>
      </c>
    </row>
    <row r="607" spans="1:9" hidden="1">
      <c r="A607" s="113">
        <v>646</v>
      </c>
      <c r="B607" s="113" t="s">
        <v>1590</v>
      </c>
      <c r="C607" s="113" t="s">
        <v>1591</v>
      </c>
      <c r="D607" s="113" t="s">
        <v>263</v>
      </c>
      <c r="E607" s="113" t="s">
        <v>1592</v>
      </c>
      <c r="F607" s="113" t="s">
        <v>277</v>
      </c>
      <c r="G607" s="113" t="s">
        <v>277</v>
      </c>
      <c r="H607" s="113" t="s">
        <v>278</v>
      </c>
      <c r="I607" s="113" t="s">
        <v>302</v>
      </c>
    </row>
    <row r="608" spans="1:9" hidden="1">
      <c r="A608" s="113">
        <v>647</v>
      </c>
      <c r="B608" s="113" t="s">
        <v>1593</v>
      </c>
      <c r="C608" s="113" t="s">
        <v>1594</v>
      </c>
      <c r="D608" s="113" t="s">
        <v>263</v>
      </c>
      <c r="E608" s="113" t="s">
        <v>1595</v>
      </c>
      <c r="F608" s="113">
        <v>2</v>
      </c>
      <c r="G608" s="113">
        <v>2</v>
      </c>
      <c r="H608" s="113" t="s">
        <v>278</v>
      </c>
      <c r="I608" s="113" t="s">
        <v>265</v>
      </c>
    </row>
    <row r="609" spans="1:9" hidden="1">
      <c r="A609" s="113">
        <v>648</v>
      </c>
      <c r="B609" s="113" t="s">
        <v>1596</v>
      </c>
      <c r="C609" s="113" t="s">
        <v>1597</v>
      </c>
      <c r="D609" s="113" t="s">
        <v>263</v>
      </c>
      <c r="E609" s="113" t="s">
        <v>326</v>
      </c>
      <c r="F609" s="113">
        <v>2</v>
      </c>
      <c r="G609" s="113">
        <v>2</v>
      </c>
      <c r="H609" s="113" t="s">
        <v>278</v>
      </c>
      <c r="I609" s="113" t="s">
        <v>265</v>
      </c>
    </row>
    <row r="610" spans="1:9" hidden="1">
      <c r="A610" s="113">
        <v>649</v>
      </c>
      <c r="B610" s="113" t="s">
        <v>1598</v>
      </c>
      <c r="C610" s="113" t="s">
        <v>1599</v>
      </c>
      <c r="D610" s="113" t="s">
        <v>263</v>
      </c>
      <c r="E610" s="113" t="s">
        <v>1600</v>
      </c>
      <c r="F610" s="113">
        <v>2</v>
      </c>
      <c r="G610" s="113">
        <v>1</v>
      </c>
      <c r="H610" s="113" t="s">
        <v>278</v>
      </c>
      <c r="I610" s="113" t="s">
        <v>267</v>
      </c>
    </row>
    <row r="611" spans="1:9" hidden="1">
      <c r="A611" s="113">
        <v>650</v>
      </c>
      <c r="B611" s="113" t="s">
        <v>1601</v>
      </c>
      <c r="C611" s="113" t="s">
        <v>1602</v>
      </c>
      <c r="D611" s="113" t="s">
        <v>263</v>
      </c>
      <c r="E611" s="113" t="s">
        <v>342</v>
      </c>
      <c r="F611" s="113">
        <v>3</v>
      </c>
      <c r="G611" s="113">
        <v>1</v>
      </c>
      <c r="H611" s="113" t="s">
        <v>278</v>
      </c>
      <c r="I611" s="113" t="s">
        <v>267</v>
      </c>
    </row>
    <row r="612" spans="1:9" hidden="1">
      <c r="A612" s="113">
        <v>651</v>
      </c>
      <c r="B612" s="113" t="s">
        <v>1603</v>
      </c>
      <c r="C612" s="113" t="s">
        <v>1604</v>
      </c>
      <c r="D612" s="113" t="s">
        <v>263</v>
      </c>
      <c r="E612" s="113" t="s">
        <v>1605</v>
      </c>
      <c r="F612" s="113" t="s">
        <v>277</v>
      </c>
      <c r="G612" s="113" t="s">
        <v>277</v>
      </c>
      <c r="H612" s="113" t="s">
        <v>278</v>
      </c>
      <c r="I612" s="113" t="s">
        <v>279</v>
      </c>
    </row>
    <row r="613" spans="1:9" hidden="1">
      <c r="A613" s="113">
        <v>652</v>
      </c>
      <c r="B613" s="113" t="s">
        <v>1606</v>
      </c>
      <c r="C613" s="113" t="s">
        <v>1607</v>
      </c>
      <c r="D613" s="113" t="s">
        <v>263</v>
      </c>
      <c r="E613" s="113" t="s">
        <v>1608</v>
      </c>
      <c r="F613" s="113" t="s">
        <v>277</v>
      </c>
      <c r="G613" s="113" t="s">
        <v>277</v>
      </c>
      <c r="H613" s="113" t="s">
        <v>278</v>
      </c>
      <c r="I613" s="113" t="s">
        <v>279</v>
      </c>
    </row>
    <row r="614" spans="1:9" hidden="1">
      <c r="A614" s="113">
        <v>653</v>
      </c>
      <c r="B614" s="113" t="s">
        <v>1609</v>
      </c>
      <c r="C614" s="113" t="s">
        <v>1610</v>
      </c>
      <c r="D614" s="113" t="s">
        <v>263</v>
      </c>
      <c r="E614" s="113" t="s">
        <v>1611</v>
      </c>
      <c r="F614" s="113" t="s">
        <v>277</v>
      </c>
      <c r="G614" s="113" t="s">
        <v>277</v>
      </c>
      <c r="H614" s="113" t="s">
        <v>278</v>
      </c>
      <c r="I614" s="113" t="s">
        <v>279</v>
      </c>
    </row>
    <row r="615" spans="1:9" hidden="1">
      <c r="A615" s="113">
        <v>654</v>
      </c>
      <c r="B615" s="113" t="s">
        <v>1612</v>
      </c>
      <c r="C615" s="113" t="s">
        <v>1613</v>
      </c>
      <c r="D615" s="113" t="s">
        <v>263</v>
      </c>
      <c r="E615" s="113" t="s">
        <v>1614</v>
      </c>
      <c r="F615" s="113" t="s">
        <v>277</v>
      </c>
      <c r="G615" s="113" t="s">
        <v>277</v>
      </c>
      <c r="H615" s="113" t="s">
        <v>278</v>
      </c>
      <c r="I615" s="113" t="s">
        <v>279</v>
      </c>
    </row>
    <row r="616" spans="1:9" hidden="1">
      <c r="A616" s="113">
        <v>655</v>
      </c>
      <c r="B616" s="113" t="s">
        <v>1615</v>
      </c>
      <c r="C616" s="113" t="s">
        <v>1616</v>
      </c>
      <c r="D616" s="113" t="s">
        <v>263</v>
      </c>
      <c r="E616" s="113" t="s">
        <v>1617</v>
      </c>
      <c r="F616" s="113" t="s">
        <v>277</v>
      </c>
      <c r="G616" s="113" t="s">
        <v>277</v>
      </c>
      <c r="H616" s="113" t="s">
        <v>278</v>
      </c>
      <c r="I616" s="113" t="s">
        <v>279</v>
      </c>
    </row>
    <row r="617" spans="1:9" hidden="1">
      <c r="A617" s="113">
        <v>656</v>
      </c>
      <c r="B617" s="113" t="s">
        <v>1618</v>
      </c>
      <c r="C617" s="113" t="s">
        <v>1619</v>
      </c>
      <c r="D617" s="113" t="s">
        <v>263</v>
      </c>
      <c r="E617" s="113" t="s">
        <v>1620</v>
      </c>
      <c r="F617" s="113" t="s">
        <v>277</v>
      </c>
      <c r="G617" s="113" t="s">
        <v>277</v>
      </c>
      <c r="H617" s="113" t="s">
        <v>278</v>
      </c>
      <c r="I617" s="113" t="s">
        <v>279</v>
      </c>
    </row>
    <row r="618" spans="1:9" hidden="1">
      <c r="A618" s="113">
        <v>657</v>
      </c>
      <c r="B618" s="113" t="s">
        <v>1621</v>
      </c>
      <c r="C618" s="113" t="s">
        <v>1622</v>
      </c>
      <c r="D618" s="113" t="s">
        <v>263</v>
      </c>
      <c r="E618" s="113" t="s">
        <v>1623</v>
      </c>
      <c r="F618" s="113" t="s">
        <v>277</v>
      </c>
      <c r="G618" s="113" t="s">
        <v>277</v>
      </c>
      <c r="H618" s="113" t="s">
        <v>278</v>
      </c>
      <c r="I618" s="113" t="s">
        <v>302</v>
      </c>
    </row>
    <row r="619" spans="1:9" hidden="1">
      <c r="A619" s="113">
        <v>658</v>
      </c>
      <c r="B619" s="113" t="s">
        <v>1624</v>
      </c>
      <c r="C619" s="113" t="s">
        <v>1625</v>
      </c>
      <c r="D619" s="113" t="s">
        <v>263</v>
      </c>
      <c r="E619" s="113" t="s">
        <v>1626</v>
      </c>
      <c r="F619" s="113" t="s">
        <v>277</v>
      </c>
      <c r="G619" s="113" t="s">
        <v>277</v>
      </c>
      <c r="H619" s="113" t="s">
        <v>278</v>
      </c>
      <c r="I619" s="113" t="s">
        <v>302</v>
      </c>
    </row>
    <row r="620" spans="1:9" hidden="1">
      <c r="A620" s="113">
        <v>659</v>
      </c>
      <c r="B620" s="113" t="s">
        <v>1627</v>
      </c>
      <c r="C620" s="113" t="s">
        <v>1628</v>
      </c>
      <c r="D620" s="113" t="s">
        <v>263</v>
      </c>
      <c r="E620" s="113" t="s">
        <v>1629</v>
      </c>
      <c r="F620" s="113" t="s">
        <v>277</v>
      </c>
      <c r="G620" s="113" t="s">
        <v>277</v>
      </c>
      <c r="H620" s="113" t="s">
        <v>278</v>
      </c>
      <c r="I620" s="113" t="s">
        <v>302</v>
      </c>
    </row>
    <row r="621" spans="1:9" hidden="1">
      <c r="A621" s="113">
        <v>660</v>
      </c>
      <c r="B621" s="113" t="s">
        <v>1630</v>
      </c>
      <c r="C621" s="113" t="s">
        <v>1631</v>
      </c>
      <c r="D621" s="113" t="s">
        <v>263</v>
      </c>
      <c r="E621" s="113" t="s">
        <v>1632</v>
      </c>
      <c r="F621" s="113" t="s">
        <v>277</v>
      </c>
      <c r="G621" s="113" t="s">
        <v>277</v>
      </c>
      <c r="H621" s="113" t="s">
        <v>278</v>
      </c>
      <c r="I621" s="113" t="s">
        <v>302</v>
      </c>
    </row>
    <row r="622" spans="1:9" hidden="1">
      <c r="A622" s="113">
        <v>661</v>
      </c>
      <c r="B622" s="113" t="s">
        <v>1633</v>
      </c>
      <c r="C622" s="113" t="s">
        <v>1634</v>
      </c>
      <c r="D622" s="113" t="s">
        <v>263</v>
      </c>
      <c r="E622" s="113" t="s">
        <v>1635</v>
      </c>
      <c r="F622" s="113" t="s">
        <v>277</v>
      </c>
      <c r="G622" s="113" t="s">
        <v>277</v>
      </c>
      <c r="H622" s="113" t="s">
        <v>278</v>
      </c>
      <c r="I622" s="113" t="s">
        <v>279</v>
      </c>
    </row>
    <row r="623" spans="1:9" hidden="1">
      <c r="A623" s="113">
        <v>662</v>
      </c>
      <c r="B623" s="113" t="s">
        <v>1636</v>
      </c>
      <c r="C623" s="113" t="s">
        <v>1637</v>
      </c>
      <c r="D623" s="113" t="s">
        <v>263</v>
      </c>
      <c r="E623" s="113" t="s">
        <v>329</v>
      </c>
      <c r="F623" s="113" t="s">
        <v>277</v>
      </c>
      <c r="G623" s="113" t="s">
        <v>277</v>
      </c>
      <c r="H623" s="113" t="s">
        <v>278</v>
      </c>
      <c r="I623" s="113" t="s">
        <v>279</v>
      </c>
    </row>
    <row r="624" spans="1:9" hidden="1">
      <c r="A624" s="113">
        <v>663</v>
      </c>
      <c r="B624" s="113" t="s">
        <v>1638</v>
      </c>
      <c r="C624" s="113" t="s">
        <v>1639</v>
      </c>
      <c r="D624" s="113" t="s">
        <v>263</v>
      </c>
      <c r="E624" s="113" t="s">
        <v>1611</v>
      </c>
      <c r="F624" s="113" t="s">
        <v>277</v>
      </c>
      <c r="G624" s="113" t="s">
        <v>277</v>
      </c>
      <c r="H624" s="113" t="s">
        <v>278</v>
      </c>
      <c r="I624" s="113" t="s">
        <v>279</v>
      </c>
    </row>
    <row r="625" spans="1:9" hidden="1">
      <c r="A625" s="113">
        <v>664</v>
      </c>
      <c r="B625" s="113" t="s">
        <v>1640</v>
      </c>
      <c r="C625" s="113" t="s">
        <v>1641</v>
      </c>
      <c r="D625" s="113" t="s">
        <v>263</v>
      </c>
      <c r="E625" s="113" t="s">
        <v>1642</v>
      </c>
      <c r="F625" s="113" t="s">
        <v>277</v>
      </c>
      <c r="G625" s="113" t="s">
        <v>277</v>
      </c>
      <c r="H625" s="113" t="s">
        <v>278</v>
      </c>
      <c r="I625" s="113" t="s">
        <v>279</v>
      </c>
    </row>
    <row r="626" spans="1:9" hidden="1">
      <c r="A626" s="113">
        <v>665</v>
      </c>
      <c r="B626" s="113" t="s">
        <v>1643</v>
      </c>
      <c r="C626" s="113" t="s">
        <v>1644</v>
      </c>
      <c r="D626" s="113" t="s">
        <v>263</v>
      </c>
      <c r="E626" s="113" t="s">
        <v>1645</v>
      </c>
      <c r="F626" s="113" t="s">
        <v>277</v>
      </c>
      <c r="G626" s="113" t="s">
        <v>277</v>
      </c>
      <c r="H626" s="113" t="s">
        <v>278</v>
      </c>
      <c r="I626" s="113" t="s">
        <v>279</v>
      </c>
    </row>
    <row r="627" spans="1:9" hidden="1">
      <c r="A627" s="113">
        <v>666</v>
      </c>
      <c r="B627" s="113" t="s">
        <v>1646</v>
      </c>
      <c r="C627" s="113" t="s">
        <v>1647</v>
      </c>
      <c r="D627" s="113" t="s">
        <v>263</v>
      </c>
      <c r="E627" s="113" t="s">
        <v>1617</v>
      </c>
      <c r="F627" s="113" t="s">
        <v>277</v>
      </c>
      <c r="G627" s="113" t="s">
        <v>277</v>
      </c>
      <c r="H627" s="113" t="s">
        <v>278</v>
      </c>
      <c r="I627" s="113" t="s">
        <v>279</v>
      </c>
    </row>
    <row r="628" spans="1:9" hidden="1">
      <c r="A628" s="113">
        <v>667</v>
      </c>
      <c r="B628" s="113" t="s">
        <v>1648</v>
      </c>
      <c r="C628" s="113" t="s">
        <v>1649</v>
      </c>
      <c r="D628" s="113" t="s">
        <v>263</v>
      </c>
      <c r="E628" s="113" t="s">
        <v>1650</v>
      </c>
      <c r="F628" s="113" t="s">
        <v>277</v>
      </c>
      <c r="G628" s="113" t="s">
        <v>277</v>
      </c>
      <c r="H628" s="113" t="s">
        <v>278</v>
      </c>
      <c r="I628" s="113" t="s">
        <v>279</v>
      </c>
    </row>
    <row r="629" spans="1:9" hidden="1">
      <c r="A629" s="113">
        <v>668</v>
      </c>
      <c r="B629" s="113" t="s">
        <v>1651</v>
      </c>
      <c r="C629" s="113" t="s">
        <v>1652</v>
      </c>
      <c r="D629" s="113" t="s">
        <v>263</v>
      </c>
      <c r="E629" s="113" t="s">
        <v>342</v>
      </c>
      <c r="F629" s="113" t="s">
        <v>277</v>
      </c>
      <c r="G629" s="113" t="s">
        <v>277</v>
      </c>
      <c r="H629" s="113" t="s">
        <v>278</v>
      </c>
      <c r="I629" s="113" t="s">
        <v>279</v>
      </c>
    </row>
    <row r="630" spans="1:9" hidden="1">
      <c r="A630" s="113">
        <v>669</v>
      </c>
      <c r="B630" s="113" t="s">
        <v>1653</v>
      </c>
      <c r="C630" s="113" t="s">
        <v>1654</v>
      </c>
      <c r="D630" s="113" t="s">
        <v>263</v>
      </c>
      <c r="E630" s="113" t="s">
        <v>1655</v>
      </c>
      <c r="F630" s="113" t="s">
        <v>277</v>
      </c>
      <c r="G630" s="113" t="s">
        <v>277</v>
      </c>
      <c r="H630" s="113" t="s">
        <v>278</v>
      </c>
      <c r="I630" s="113" t="s">
        <v>279</v>
      </c>
    </row>
    <row r="631" spans="1:9" hidden="1">
      <c r="A631" s="113">
        <v>670</v>
      </c>
      <c r="B631" s="113" t="s">
        <v>1656</v>
      </c>
      <c r="C631" s="113" t="s">
        <v>1657</v>
      </c>
      <c r="D631" s="113" t="s">
        <v>263</v>
      </c>
      <c r="E631" s="113" t="s">
        <v>1655</v>
      </c>
      <c r="F631" s="113" t="s">
        <v>277</v>
      </c>
      <c r="G631" s="113" t="s">
        <v>277</v>
      </c>
      <c r="H631" s="113" t="s">
        <v>278</v>
      </c>
      <c r="I631" s="113" t="s">
        <v>279</v>
      </c>
    </row>
    <row r="632" spans="1:9" hidden="1">
      <c r="A632" s="113">
        <v>671</v>
      </c>
      <c r="B632" s="113" t="s">
        <v>1658</v>
      </c>
      <c r="C632" s="113" t="s">
        <v>1659</v>
      </c>
      <c r="D632" s="113" t="s">
        <v>263</v>
      </c>
      <c r="E632" s="113" t="s">
        <v>1660</v>
      </c>
      <c r="F632" s="113" t="s">
        <v>277</v>
      </c>
      <c r="G632" s="113" t="s">
        <v>277</v>
      </c>
      <c r="H632" s="113" t="s">
        <v>278</v>
      </c>
      <c r="I632" s="113" t="s">
        <v>279</v>
      </c>
    </row>
    <row r="633" spans="1:9" hidden="1">
      <c r="A633" s="113">
        <v>672</v>
      </c>
      <c r="B633" s="113" t="s">
        <v>1661</v>
      </c>
      <c r="C633" s="113" t="s">
        <v>1662</v>
      </c>
      <c r="D633" s="113" t="s">
        <v>263</v>
      </c>
      <c r="E633" s="113" t="s">
        <v>1660</v>
      </c>
      <c r="F633" s="113" t="s">
        <v>277</v>
      </c>
      <c r="G633" s="113" t="s">
        <v>277</v>
      </c>
      <c r="H633" s="113" t="s">
        <v>278</v>
      </c>
      <c r="I633" s="113" t="s">
        <v>279</v>
      </c>
    </row>
    <row r="634" spans="1:9" hidden="1">
      <c r="A634" s="113">
        <v>673</v>
      </c>
      <c r="B634" s="113" t="s">
        <v>1663</v>
      </c>
      <c r="C634" s="113" t="s">
        <v>1664</v>
      </c>
      <c r="D634" s="113" t="s">
        <v>263</v>
      </c>
      <c r="E634" s="113" t="s">
        <v>1665</v>
      </c>
      <c r="F634" s="113" t="s">
        <v>277</v>
      </c>
      <c r="G634" s="113" t="s">
        <v>277</v>
      </c>
      <c r="H634" s="113" t="s">
        <v>278</v>
      </c>
      <c r="I634" s="113" t="s">
        <v>279</v>
      </c>
    </row>
    <row r="635" spans="1:9" hidden="1">
      <c r="A635" s="113">
        <v>674</v>
      </c>
      <c r="B635" s="113" t="s">
        <v>1666</v>
      </c>
      <c r="C635" s="113" t="s">
        <v>1667</v>
      </c>
      <c r="D635" s="113" t="s">
        <v>263</v>
      </c>
      <c r="E635" s="113" t="s">
        <v>1665</v>
      </c>
      <c r="F635" s="113" t="s">
        <v>277</v>
      </c>
      <c r="G635" s="113" t="s">
        <v>277</v>
      </c>
      <c r="H635" s="113" t="s">
        <v>278</v>
      </c>
      <c r="I635" s="113" t="s">
        <v>279</v>
      </c>
    </row>
    <row r="636" spans="1:9" hidden="1">
      <c r="A636" s="113">
        <v>675</v>
      </c>
      <c r="B636" s="113" t="s">
        <v>1668</v>
      </c>
      <c r="C636" s="113" t="s">
        <v>1669</v>
      </c>
      <c r="D636" s="113" t="s">
        <v>263</v>
      </c>
      <c r="E636" s="113" t="s">
        <v>1670</v>
      </c>
      <c r="F636" s="113" t="s">
        <v>277</v>
      </c>
      <c r="G636" s="113" t="s">
        <v>277</v>
      </c>
      <c r="H636" s="113" t="s">
        <v>278</v>
      </c>
      <c r="I636" s="113" t="s">
        <v>302</v>
      </c>
    </row>
    <row r="637" spans="1:9" hidden="1">
      <c r="A637" s="113">
        <v>676</v>
      </c>
      <c r="B637" s="113" t="s">
        <v>1671</v>
      </c>
      <c r="C637" s="113" t="s">
        <v>1672</v>
      </c>
      <c r="D637" s="113" t="s">
        <v>263</v>
      </c>
      <c r="E637" s="113" t="s">
        <v>1673</v>
      </c>
      <c r="F637" s="113" t="s">
        <v>277</v>
      </c>
      <c r="G637" s="113" t="s">
        <v>277</v>
      </c>
      <c r="H637" s="113" t="s">
        <v>278</v>
      </c>
      <c r="I637" s="113" t="s">
        <v>279</v>
      </c>
    </row>
    <row r="638" spans="1:9" hidden="1">
      <c r="A638" s="113">
        <v>677</v>
      </c>
      <c r="B638" s="113" t="s">
        <v>1674</v>
      </c>
      <c r="C638" s="113" t="s">
        <v>1675</v>
      </c>
      <c r="D638" s="113" t="s">
        <v>263</v>
      </c>
      <c r="E638" s="113" t="s">
        <v>436</v>
      </c>
      <c r="F638" s="113" t="s">
        <v>277</v>
      </c>
      <c r="G638" s="113" t="s">
        <v>277</v>
      </c>
      <c r="H638" s="113" t="s">
        <v>278</v>
      </c>
      <c r="I638" s="113" t="s">
        <v>279</v>
      </c>
    </row>
    <row r="639" spans="1:9" hidden="1">
      <c r="A639" s="113">
        <v>678</v>
      </c>
      <c r="B639" s="113" t="s">
        <v>1676</v>
      </c>
      <c r="C639" s="113" t="s">
        <v>1677</v>
      </c>
      <c r="D639" s="113" t="s">
        <v>263</v>
      </c>
      <c r="E639" s="113" t="s">
        <v>1678</v>
      </c>
      <c r="F639" s="113" t="s">
        <v>277</v>
      </c>
      <c r="G639" s="113">
        <v>0</v>
      </c>
      <c r="H639" s="113" t="s">
        <v>278</v>
      </c>
      <c r="I639" s="113" t="s">
        <v>267</v>
      </c>
    </row>
    <row r="640" spans="1:9" hidden="1">
      <c r="A640" s="113">
        <v>679</v>
      </c>
      <c r="B640" s="113" t="s">
        <v>1679</v>
      </c>
      <c r="C640" s="113" t="s">
        <v>1680</v>
      </c>
      <c r="D640" s="113" t="s">
        <v>263</v>
      </c>
      <c r="E640" s="113" t="s">
        <v>700</v>
      </c>
      <c r="F640" s="113" t="s">
        <v>277</v>
      </c>
      <c r="G640" s="113">
        <v>0</v>
      </c>
      <c r="H640" s="113" t="s">
        <v>278</v>
      </c>
      <c r="I640" s="113" t="s">
        <v>267</v>
      </c>
    </row>
    <row r="641" spans="1:9" hidden="1">
      <c r="A641" s="113">
        <v>680</v>
      </c>
      <c r="B641" s="113" t="s">
        <v>1681</v>
      </c>
      <c r="C641" s="113" t="s">
        <v>1682</v>
      </c>
      <c r="D641" s="113" t="s">
        <v>263</v>
      </c>
      <c r="E641" s="113" t="s">
        <v>1683</v>
      </c>
      <c r="F641" s="113" t="s">
        <v>277</v>
      </c>
      <c r="G641" s="113" t="s">
        <v>277</v>
      </c>
      <c r="H641" s="113" t="s">
        <v>278</v>
      </c>
      <c r="I641" s="113" t="s">
        <v>302</v>
      </c>
    </row>
    <row r="642" spans="1:9" hidden="1">
      <c r="A642" s="113">
        <v>681</v>
      </c>
      <c r="B642" s="113" t="s">
        <v>1684</v>
      </c>
      <c r="C642" s="113" t="s">
        <v>1685</v>
      </c>
      <c r="D642" s="113" t="s">
        <v>263</v>
      </c>
      <c r="E642" s="113" t="s">
        <v>1686</v>
      </c>
      <c r="F642" s="113" t="s">
        <v>277</v>
      </c>
      <c r="G642" s="113" t="s">
        <v>277</v>
      </c>
      <c r="H642" s="113" t="s">
        <v>278</v>
      </c>
      <c r="I642" s="113" t="s">
        <v>302</v>
      </c>
    </row>
    <row r="643" spans="1:9" hidden="1">
      <c r="A643" s="113">
        <v>682</v>
      </c>
      <c r="B643" s="113" t="s">
        <v>1687</v>
      </c>
      <c r="C643" s="113" t="s">
        <v>1688</v>
      </c>
      <c r="D643" s="113" t="s">
        <v>263</v>
      </c>
      <c r="E643" s="113" t="s">
        <v>1689</v>
      </c>
      <c r="F643" s="113" t="s">
        <v>277</v>
      </c>
      <c r="G643" s="113" t="s">
        <v>277</v>
      </c>
      <c r="H643" s="113" t="s">
        <v>278</v>
      </c>
      <c r="I643" s="113" t="s">
        <v>302</v>
      </c>
    </row>
    <row r="644" spans="1:9" hidden="1">
      <c r="A644" s="113">
        <v>683</v>
      </c>
      <c r="B644" s="113" t="s">
        <v>1690</v>
      </c>
      <c r="C644" s="113" t="s">
        <v>484</v>
      </c>
      <c r="D644" s="113" t="s">
        <v>263</v>
      </c>
      <c r="E644" s="113" t="s">
        <v>1691</v>
      </c>
      <c r="F644" s="113" t="s">
        <v>277</v>
      </c>
      <c r="G644" s="113" t="s">
        <v>277</v>
      </c>
      <c r="H644" s="113" t="s">
        <v>278</v>
      </c>
      <c r="I644" s="113" t="s">
        <v>302</v>
      </c>
    </row>
    <row r="645" spans="1:9" hidden="1">
      <c r="A645" s="113">
        <v>684</v>
      </c>
      <c r="B645" s="113" t="s">
        <v>1692</v>
      </c>
      <c r="C645" s="113" t="s">
        <v>494</v>
      </c>
      <c r="D645" s="113" t="s">
        <v>263</v>
      </c>
      <c r="E645" s="113" t="s">
        <v>1693</v>
      </c>
      <c r="F645" s="113" t="s">
        <v>277</v>
      </c>
      <c r="G645" s="113" t="s">
        <v>277</v>
      </c>
      <c r="H645" s="113" t="s">
        <v>278</v>
      </c>
      <c r="I645" s="113" t="s">
        <v>302</v>
      </c>
    </row>
    <row r="646" spans="1:9" hidden="1">
      <c r="A646" s="113">
        <v>685</v>
      </c>
      <c r="B646" s="113" t="s">
        <v>1694</v>
      </c>
      <c r="C646" s="113" t="s">
        <v>1695</v>
      </c>
      <c r="D646" s="113" t="s">
        <v>263</v>
      </c>
      <c r="E646" s="113" t="s">
        <v>1696</v>
      </c>
      <c r="F646" s="113" t="s">
        <v>277</v>
      </c>
      <c r="G646" s="113" t="s">
        <v>277</v>
      </c>
      <c r="H646" s="113" t="s">
        <v>278</v>
      </c>
      <c r="I646" s="113" t="s">
        <v>279</v>
      </c>
    </row>
    <row r="647" spans="1:9" hidden="1">
      <c r="A647" s="113">
        <v>686</v>
      </c>
      <c r="B647" s="113" t="s">
        <v>1697</v>
      </c>
      <c r="C647" s="113" t="s">
        <v>1698</v>
      </c>
      <c r="D647" s="113" t="s">
        <v>263</v>
      </c>
      <c r="E647" s="113" t="s">
        <v>1699</v>
      </c>
      <c r="F647" s="113">
        <v>2</v>
      </c>
      <c r="G647" s="113">
        <v>1</v>
      </c>
      <c r="H647" s="113" t="s">
        <v>278</v>
      </c>
      <c r="I647" s="113" t="s">
        <v>265</v>
      </c>
    </row>
    <row r="648" spans="1:9" hidden="1">
      <c r="A648" s="113">
        <v>687</v>
      </c>
      <c r="B648" s="113" t="s">
        <v>1700</v>
      </c>
      <c r="C648" s="113" t="s">
        <v>1701</v>
      </c>
      <c r="D648" s="113" t="s">
        <v>263</v>
      </c>
      <c r="E648" s="113" t="s">
        <v>1702</v>
      </c>
      <c r="F648" s="113">
        <v>2</v>
      </c>
      <c r="G648" s="113">
        <v>1</v>
      </c>
      <c r="H648" s="113" t="s">
        <v>278</v>
      </c>
      <c r="I648" s="113" t="s">
        <v>265</v>
      </c>
    </row>
    <row r="649" spans="1:9" hidden="1">
      <c r="A649" s="113">
        <v>688</v>
      </c>
      <c r="B649" s="113" t="s">
        <v>1703</v>
      </c>
      <c r="C649" s="113" t="s">
        <v>1704</v>
      </c>
      <c r="D649" s="113" t="s">
        <v>263</v>
      </c>
      <c r="E649" s="113" t="s">
        <v>1705</v>
      </c>
      <c r="F649" s="113">
        <v>2</v>
      </c>
      <c r="G649" s="113">
        <v>1</v>
      </c>
      <c r="H649" s="113" t="s">
        <v>278</v>
      </c>
      <c r="I649" s="113" t="s">
        <v>265</v>
      </c>
    </row>
    <row r="650" spans="1:9" hidden="1">
      <c r="A650" s="113">
        <v>689</v>
      </c>
      <c r="B650" s="113" t="s">
        <v>1706</v>
      </c>
      <c r="C650" s="113" t="s">
        <v>1707</v>
      </c>
      <c r="D650" s="113" t="s">
        <v>263</v>
      </c>
      <c r="E650" s="113" t="s">
        <v>1708</v>
      </c>
      <c r="F650" s="113" t="s">
        <v>277</v>
      </c>
      <c r="G650" s="113" t="s">
        <v>277</v>
      </c>
      <c r="H650" s="113" t="s">
        <v>278</v>
      </c>
      <c r="I650" s="113" t="s">
        <v>302</v>
      </c>
    </row>
    <row r="651" spans="1:9" hidden="1">
      <c r="A651" s="113">
        <v>690</v>
      </c>
      <c r="B651" s="113" t="s">
        <v>1709</v>
      </c>
      <c r="C651" s="113" t="s">
        <v>1710</v>
      </c>
      <c r="D651" s="113" t="s">
        <v>263</v>
      </c>
      <c r="E651" s="113" t="s">
        <v>1708</v>
      </c>
      <c r="F651" s="113" t="s">
        <v>277</v>
      </c>
      <c r="G651" s="113" t="s">
        <v>277</v>
      </c>
      <c r="H651" s="113" t="s">
        <v>278</v>
      </c>
      <c r="I651" s="113" t="s">
        <v>302</v>
      </c>
    </row>
    <row r="652" spans="1:9" hidden="1">
      <c r="A652" s="113">
        <v>691</v>
      </c>
      <c r="B652" s="113" t="s">
        <v>1711</v>
      </c>
      <c r="C652" s="113" t="s">
        <v>1712</v>
      </c>
      <c r="D652" s="113" t="s">
        <v>263</v>
      </c>
      <c r="E652" s="113" t="s">
        <v>1713</v>
      </c>
      <c r="F652" s="113" t="s">
        <v>277</v>
      </c>
      <c r="G652" s="113" t="s">
        <v>277</v>
      </c>
      <c r="H652" s="113" t="s">
        <v>278</v>
      </c>
      <c r="I652" s="113" t="s">
        <v>302</v>
      </c>
    </row>
    <row r="653" spans="1:9" hidden="1">
      <c r="A653" s="113">
        <v>692</v>
      </c>
      <c r="B653" s="113" t="s">
        <v>1714</v>
      </c>
      <c r="C653" s="113" t="s">
        <v>1715</v>
      </c>
      <c r="D653" s="113" t="s">
        <v>263</v>
      </c>
      <c r="E653" s="113" t="s">
        <v>1713</v>
      </c>
      <c r="F653" s="113" t="s">
        <v>277</v>
      </c>
      <c r="G653" s="113" t="s">
        <v>277</v>
      </c>
      <c r="H653" s="113" t="s">
        <v>278</v>
      </c>
      <c r="I653" s="113" t="s">
        <v>302</v>
      </c>
    </row>
    <row r="654" spans="1:9" hidden="1">
      <c r="A654" s="113">
        <v>693</v>
      </c>
      <c r="B654" s="113" t="s">
        <v>1716</v>
      </c>
      <c r="C654" s="113" t="s">
        <v>1717</v>
      </c>
      <c r="D654" s="113" t="s">
        <v>263</v>
      </c>
      <c r="E654" s="113" t="s">
        <v>1718</v>
      </c>
      <c r="F654" s="113" t="s">
        <v>277</v>
      </c>
      <c r="G654" s="113" t="s">
        <v>277</v>
      </c>
      <c r="H654" s="113" t="s">
        <v>278</v>
      </c>
      <c r="I654" s="113" t="s">
        <v>302</v>
      </c>
    </row>
    <row r="655" spans="1:9" hidden="1">
      <c r="A655" s="113">
        <v>694</v>
      </c>
      <c r="B655" s="113" t="s">
        <v>1719</v>
      </c>
      <c r="C655" s="113" t="s">
        <v>1720</v>
      </c>
      <c r="D655" s="113" t="s">
        <v>263</v>
      </c>
      <c r="E655" s="113" t="s">
        <v>1721</v>
      </c>
      <c r="F655" s="113" t="s">
        <v>277</v>
      </c>
      <c r="G655" s="113" t="s">
        <v>277</v>
      </c>
      <c r="H655" s="113" t="s">
        <v>278</v>
      </c>
      <c r="I655" s="113" t="s">
        <v>302</v>
      </c>
    </row>
    <row r="656" spans="1:9" hidden="1">
      <c r="A656" s="113">
        <v>695</v>
      </c>
      <c r="B656" s="113" t="s">
        <v>1722</v>
      </c>
      <c r="C656" s="113" t="s">
        <v>1723</v>
      </c>
      <c r="D656" s="113" t="s">
        <v>263</v>
      </c>
      <c r="E656" s="113" t="s">
        <v>1724</v>
      </c>
      <c r="F656" s="113" t="s">
        <v>277</v>
      </c>
      <c r="G656" s="113" t="s">
        <v>277</v>
      </c>
      <c r="H656" s="113" t="s">
        <v>278</v>
      </c>
      <c r="I656" s="113" t="s">
        <v>302</v>
      </c>
    </row>
    <row r="657" spans="1:9" hidden="1">
      <c r="A657" s="113">
        <v>696</v>
      </c>
      <c r="B657" s="113" t="s">
        <v>1725</v>
      </c>
      <c r="C657" s="113" t="s">
        <v>1726</v>
      </c>
      <c r="D657" s="113" t="s">
        <v>263</v>
      </c>
      <c r="E657" s="113" t="s">
        <v>1727</v>
      </c>
      <c r="F657" s="113" t="s">
        <v>277</v>
      </c>
      <c r="G657" s="113" t="s">
        <v>277</v>
      </c>
      <c r="H657" s="113" t="s">
        <v>278</v>
      </c>
      <c r="I657" s="113" t="s">
        <v>302</v>
      </c>
    </row>
    <row r="658" spans="1:9" hidden="1">
      <c r="A658" s="113">
        <v>697</v>
      </c>
      <c r="B658" s="113" t="s">
        <v>1728</v>
      </c>
      <c r="C658" s="113" t="s">
        <v>1729</v>
      </c>
      <c r="D658" s="113" t="s">
        <v>263</v>
      </c>
      <c r="E658" s="113" t="s">
        <v>1592</v>
      </c>
      <c r="F658" s="113" t="s">
        <v>277</v>
      </c>
      <c r="G658" s="113" t="s">
        <v>277</v>
      </c>
      <c r="H658" s="113" t="s">
        <v>278</v>
      </c>
      <c r="I658" s="113" t="s">
        <v>302</v>
      </c>
    </row>
    <row r="659" spans="1:9" hidden="1">
      <c r="A659" s="113">
        <v>698</v>
      </c>
      <c r="B659" s="113" t="s">
        <v>1730</v>
      </c>
      <c r="C659" s="113" t="s">
        <v>1731</v>
      </c>
      <c r="D659" s="113" t="s">
        <v>263</v>
      </c>
      <c r="E659" s="113" t="s">
        <v>1732</v>
      </c>
      <c r="F659" s="113" t="s">
        <v>277</v>
      </c>
      <c r="G659" s="113" t="s">
        <v>277</v>
      </c>
      <c r="H659" s="113" t="s">
        <v>278</v>
      </c>
      <c r="I659" s="113" t="s">
        <v>302</v>
      </c>
    </row>
    <row r="660" spans="1:9" hidden="1">
      <c r="A660" s="113">
        <v>699</v>
      </c>
      <c r="B660" s="113" t="s">
        <v>1733</v>
      </c>
      <c r="C660" s="113" t="s">
        <v>1734</v>
      </c>
      <c r="D660" s="113" t="s">
        <v>263</v>
      </c>
      <c r="E660" s="113" t="s">
        <v>1735</v>
      </c>
      <c r="F660" s="113" t="s">
        <v>277</v>
      </c>
      <c r="G660" s="113" t="s">
        <v>277</v>
      </c>
      <c r="H660" s="113" t="s">
        <v>278</v>
      </c>
      <c r="I660" s="113" t="s">
        <v>302</v>
      </c>
    </row>
    <row r="661" spans="1:9" hidden="1">
      <c r="A661" s="113">
        <v>700</v>
      </c>
      <c r="B661" s="113" t="s">
        <v>1736</v>
      </c>
      <c r="C661" s="113" t="s">
        <v>1737</v>
      </c>
      <c r="D661" s="113" t="s">
        <v>263</v>
      </c>
      <c r="E661" s="113" t="s">
        <v>1738</v>
      </c>
      <c r="F661" s="113" t="s">
        <v>277</v>
      </c>
      <c r="G661" s="113" t="s">
        <v>277</v>
      </c>
      <c r="H661" s="113" t="s">
        <v>278</v>
      </c>
      <c r="I661" s="113" t="s">
        <v>302</v>
      </c>
    </row>
    <row r="662" spans="1:9" hidden="1">
      <c r="A662" s="113">
        <v>701</v>
      </c>
      <c r="B662" s="113" t="s">
        <v>1739</v>
      </c>
      <c r="C662" s="113" t="s">
        <v>1740</v>
      </c>
      <c r="D662" s="113" t="s">
        <v>263</v>
      </c>
      <c r="E662" s="113" t="s">
        <v>1741</v>
      </c>
      <c r="F662" s="113" t="s">
        <v>277</v>
      </c>
      <c r="G662" s="113" t="s">
        <v>277</v>
      </c>
      <c r="H662" s="113" t="s">
        <v>278</v>
      </c>
      <c r="I662" s="113" t="s">
        <v>302</v>
      </c>
    </row>
    <row r="663" spans="1:9" hidden="1">
      <c r="A663" s="113">
        <v>702</v>
      </c>
      <c r="B663" s="113" t="s">
        <v>1742</v>
      </c>
      <c r="C663" s="113" t="s">
        <v>1743</v>
      </c>
      <c r="D663" s="113" t="s">
        <v>263</v>
      </c>
      <c r="E663" s="113" t="s">
        <v>1744</v>
      </c>
      <c r="F663" s="113" t="s">
        <v>277</v>
      </c>
      <c r="G663" s="113" t="s">
        <v>277</v>
      </c>
      <c r="H663" s="113" t="s">
        <v>278</v>
      </c>
      <c r="I663" s="113" t="s">
        <v>302</v>
      </c>
    </row>
    <row r="664" spans="1:9" hidden="1">
      <c r="A664" s="113">
        <v>703</v>
      </c>
      <c r="B664" s="113" t="s">
        <v>1745</v>
      </c>
      <c r="C664" s="113" t="s">
        <v>1746</v>
      </c>
      <c r="D664" s="113" t="s">
        <v>263</v>
      </c>
      <c r="E664" s="113" t="s">
        <v>1747</v>
      </c>
      <c r="F664" s="113" t="s">
        <v>277</v>
      </c>
      <c r="G664" s="113" t="s">
        <v>277</v>
      </c>
      <c r="H664" s="113" t="s">
        <v>278</v>
      </c>
      <c r="I664" s="113" t="s">
        <v>302</v>
      </c>
    </row>
    <row r="665" spans="1:9" hidden="1">
      <c r="A665" s="113">
        <v>704</v>
      </c>
      <c r="B665" s="113" t="s">
        <v>1748</v>
      </c>
      <c r="C665" s="113" t="s">
        <v>1749</v>
      </c>
      <c r="D665" s="113" t="s">
        <v>263</v>
      </c>
      <c r="E665" s="113" t="s">
        <v>1750</v>
      </c>
      <c r="F665" s="113" t="s">
        <v>277</v>
      </c>
      <c r="G665" s="113" t="s">
        <v>277</v>
      </c>
      <c r="H665" s="113" t="s">
        <v>278</v>
      </c>
      <c r="I665" s="113" t="s">
        <v>302</v>
      </c>
    </row>
    <row r="666" spans="1:9" hidden="1">
      <c r="A666" s="113">
        <v>705</v>
      </c>
      <c r="B666" s="113" t="s">
        <v>1751</v>
      </c>
      <c r="C666" s="113" t="s">
        <v>1752</v>
      </c>
      <c r="D666" s="113" t="s">
        <v>263</v>
      </c>
      <c r="E666" s="113" t="s">
        <v>1753</v>
      </c>
      <c r="F666" s="113" t="s">
        <v>277</v>
      </c>
      <c r="G666" s="113" t="s">
        <v>277</v>
      </c>
      <c r="H666" s="113" t="s">
        <v>278</v>
      </c>
      <c r="I666" s="113" t="s">
        <v>279</v>
      </c>
    </row>
    <row r="667" spans="1:9" hidden="1">
      <c r="A667" s="113">
        <v>706</v>
      </c>
      <c r="B667" s="113" t="s">
        <v>1754</v>
      </c>
      <c r="C667" s="113" t="s">
        <v>1755</v>
      </c>
      <c r="D667" s="113" t="s">
        <v>263</v>
      </c>
      <c r="E667" s="113" t="s">
        <v>1756</v>
      </c>
      <c r="F667" s="113" t="s">
        <v>277</v>
      </c>
      <c r="G667" s="113" t="s">
        <v>277</v>
      </c>
      <c r="H667" s="113" t="s">
        <v>278</v>
      </c>
      <c r="I667" s="113" t="s">
        <v>279</v>
      </c>
    </row>
    <row r="668" spans="1:9" hidden="1">
      <c r="A668" s="113">
        <v>707</v>
      </c>
      <c r="B668" s="113" t="s">
        <v>1757</v>
      </c>
      <c r="C668" s="113" t="s">
        <v>1758</v>
      </c>
      <c r="D668" s="113" t="s">
        <v>263</v>
      </c>
      <c r="E668" s="113" t="s">
        <v>1759</v>
      </c>
      <c r="F668" s="113" t="s">
        <v>277</v>
      </c>
      <c r="G668" s="113" t="s">
        <v>277</v>
      </c>
      <c r="H668" s="113" t="s">
        <v>278</v>
      </c>
      <c r="I668" s="113" t="s">
        <v>279</v>
      </c>
    </row>
    <row r="669" spans="1:9" hidden="1">
      <c r="A669" s="113">
        <v>708</v>
      </c>
      <c r="B669" s="113" t="s">
        <v>1760</v>
      </c>
      <c r="C669" s="113" t="s">
        <v>1761</v>
      </c>
      <c r="D669" s="113" t="s">
        <v>263</v>
      </c>
      <c r="E669" s="113" t="s">
        <v>1762</v>
      </c>
      <c r="F669" s="113" t="s">
        <v>277</v>
      </c>
      <c r="G669" s="113" t="s">
        <v>277</v>
      </c>
      <c r="H669" s="113" t="s">
        <v>278</v>
      </c>
      <c r="I669" s="113" t="s">
        <v>302</v>
      </c>
    </row>
    <row r="670" spans="1:9" hidden="1">
      <c r="A670" s="113">
        <v>709</v>
      </c>
      <c r="B670" s="113" t="s">
        <v>1763</v>
      </c>
      <c r="C670" s="113" t="s">
        <v>1764</v>
      </c>
      <c r="D670" s="113" t="s">
        <v>263</v>
      </c>
      <c r="E670" s="113" t="s">
        <v>1765</v>
      </c>
      <c r="F670" s="113" t="s">
        <v>277</v>
      </c>
      <c r="G670" s="113" t="s">
        <v>277</v>
      </c>
      <c r="H670" s="113" t="s">
        <v>278</v>
      </c>
      <c r="I670" s="113" t="s">
        <v>302</v>
      </c>
    </row>
    <row r="671" spans="1:9" hidden="1">
      <c r="A671" s="113">
        <v>710</v>
      </c>
      <c r="B671" s="113" t="s">
        <v>1766</v>
      </c>
      <c r="C671" s="113" t="s">
        <v>1767</v>
      </c>
      <c r="D671" s="113" t="s">
        <v>263</v>
      </c>
      <c r="E671" s="113" t="s">
        <v>1589</v>
      </c>
      <c r="F671" s="113" t="s">
        <v>277</v>
      </c>
      <c r="G671" s="113" t="s">
        <v>277</v>
      </c>
      <c r="H671" s="113" t="s">
        <v>278</v>
      </c>
      <c r="I671" s="113" t="s">
        <v>302</v>
      </c>
    </row>
    <row r="672" spans="1:9" hidden="1">
      <c r="A672" s="113">
        <v>711</v>
      </c>
      <c r="B672" s="113" t="s">
        <v>1768</v>
      </c>
      <c r="C672" s="113" t="s">
        <v>1769</v>
      </c>
      <c r="D672" s="113" t="s">
        <v>263</v>
      </c>
      <c r="E672" s="113" t="s">
        <v>1592</v>
      </c>
      <c r="F672" s="113" t="s">
        <v>277</v>
      </c>
      <c r="G672" s="113" t="s">
        <v>277</v>
      </c>
      <c r="H672" s="113" t="s">
        <v>278</v>
      </c>
      <c r="I672" s="113" t="s">
        <v>302</v>
      </c>
    </row>
    <row r="673" spans="1:9" hidden="1">
      <c r="A673" s="113">
        <v>712</v>
      </c>
      <c r="B673" s="113" t="s">
        <v>1770</v>
      </c>
      <c r="C673" s="113" t="s">
        <v>1771</v>
      </c>
      <c r="D673" s="113" t="s">
        <v>263</v>
      </c>
      <c r="E673" s="113" t="s">
        <v>514</v>
      </c>
      <c r="F673" s="113">
        <v>2</v>
      </c>
      <c r="G673" s="113">
        <v>1</v>
      </c>
      <c r="H673" s="113" t="s">
        <v>278</v>
      </c>
      <c r="I673" s="113" t="s">
        <v>265</v>
      </c>
    </row>
    <row r="674" spans="1:9" hidden="1">
      <c r="A674" s="113">
        <v>713</v>
      </c>
      <c r="B674" s="113" t="s">
        <v>1772</v>
      </c>
      <c r="C674" s="113" t="s">
        <v>1773</v>
      </c>
      <c r="D674" s="113" t="s">
        <v>263</v>
      </c>
      <c r="E674" s="113" t="s">
        <v>1774</v>
      </c>
      <c r="F674" s="113">
        <v>2</v>
      </c>
      <c r="G674" s="113">
        <v>0</v>
      </c>
      <c r="H674" s="113" t="s">
        <v>278</v>
      </c>
      <c r="I674" s="113" t="s">
        <v>265</v>
      </c>
    </row>
    <row r="675" spans="1:9" hidden="1">
      <c r="A675" s="113">
        <v>714</v>
      </c>
      <c r="B675" s="113" t="s">
        <v>1775</v>
      </c>
      <c r="C675" s="113" t="s">
        <v>1776</v>
      </c>
      <c r="D675" s="113" t="s">
        <v>263</v>
      </c>
      <c r="E675" s="113" t="s">
        <v>1777</v>
      </c>
      <c r="F675" s="113">
        <v>2</v>
      </c>
      <c r="G675" s="113">
        <v>2</v>
      </c>
      <c r="H675" s="113" t="s">
        <v>278</v>
      </c>
      <c r="I675" s="113" t="s">
        <v>265</v>
      </c>
    </row>
    <row r="676" spans="1:9" hidden="1">
      <c r="A676" s="113">
        <v>715</v>
      </c>
      <c r="B676" s="113" t="s">
        <v>1778</v>
      </c>
      <c r="C676" s="113" t="s">
        <v>1779</v>
      </c>
      <c r="D676" s="113" t="s">
        <v>263</v>
      </c>
      <c r="E676" s="113" t="s">
        <v>1605</v>
      </c>
      <c r="F676" s="113" t="s">
        <v>277</v>
      </c>
      <c r="G676" s="113" t="s">
        <v>277</v>
      </c>
      <c r="H676" s="113" t="s">
        <v>278</v>
      </c>
      <c r="I676" s="113" t="s">
        <v>279</v>
      </c>
    </row>
    <row r="677" spans="1:9" hidden="1">
      <c r="A677" s="113">
        <v>716</v>
      </c>
      <c r="B677" s="113" t="s">
        <v>1780</v>
      </c>
      <c r="C677" s="113" t="s">
        <v>1781</v>
      </c>
      <c r="D677" s="113" t="s">
        <v>263</v>
      </c>
      <c r="E677" s="113" t="s">
        <v>1611</v>
      </c>
      <c r="F677" s="113" t="s">
        <v>277</v>
      </c>
      <c r="G677" s="113" t="s">
        <v>277</v>
      </c>
      <c r="H677" s="113" t="s">
        <v>278</v>
      </c>
      <c r="I677" s="113" t="s">
        <v>279</v>
      </c>
    </row>
    <row r="678" spans="1:9" hidden="1">
      <c r="A678" s="113">
        <v>717</v>
      </c>
      <c r="B678" s="113" t="s">
        <v>1782</v>
      </c>
      <c r="C678" s="113" t="s">
        <v>1783</v>
      </c>
      <c r="D678" s="113" t="s">
        <v>263</v>
      </c>
      <c r="E678" s="113" t="s">
        <v>1617</v>
      </c>
      <c r="F678" s="113" t="s">
        <v>277</v>
      </c>
      <c r="G678" s="113" t="s">
        <v>277</v>
      </c>
      <c r="H678" s="113" t="s">
        <v>278</v>
      </c>
      <c r="I678" s="113" t="s">
        <v>279</v>
      </c>
    </row>
    <row r="679" spans="1:9" hidden="1">
      <c r="A679" s="113">
        <v>718</v>
      </c>
      <c r="B679" s="113" t="s">
        <v>1784</v>
      </c>
      <c r="C679" s="113" t="s">
        <v>1785</v>
      </c>
      <c r="D679" s="113" t="s">
        <v>263</v>
      </c>
      <c r="E679" s="113" t="s">
        <v>1623</v>
      </c>
      <c r="F679" s="113" t="s">
        <v>277</v>
      </c>
      <c r="G679" s="113" t="s">
        <v>277</v>
      </c>
      <c r="H679" s="113" t="s">
        <v>278</v>
      </c>
      <c r="I679" s="113" t="s">
        <v>302</v>
      </c>
    </row>
    <row r="680" spans="1:9" hidden="1">
      <c r="A680" s="113">
        <v>719</v>
      </c>
      <c r="B680" s="113" t="s">
        <v>1786</v>
      </c>
      <c r="C680" s="113" t="s">
        <v>1787</v>
      </c>
      <c r="D680" s="113" t="s">
        <v>263</v>
      </c>
      <c r="E680" s="113" t="s">
        <v>1626</v>
      </c>
      <c r="F680" s="113" t="s">
        <v>277</v>
      </c>
      <c r="G680" s="113" t="s">
        <v>277</v>
      </c>
      <c r="H680" s="113" t="s">
        <v>278</v>
      </c>
      <c r="I680" s="113" t="s">
        <v>302</v>
      </c>
    </row>
    <row r="681" spans="1:9" hidden="1">
      <c r="A681" s="113">
        <v>720</v>
      </c>
      <c r="B681" s="113" t="s">
        <v>1788</v>
      </c>
      <c r="C681" s="113" t="s">
        <v>1789</v>
      </c>
      <c r="D681" s="113" t="s">
        <v>263</v>
      </c>
      <c r="E681" s="113" t="s">
        <v>1790</v>
      </c>
      <c r="F681" s="113" t="s">
        <v>277</v>
      </c>
      <c r="G681" s="113" t="s">
        <v>277</v>
      </c>
      <c r="H681" s="113" t="s">
        <v>278</v>
      </c>
      <c r="I681" s="113" t="s">
        <v>279</v>
      </c>
    </row>
    <row r="682" spans="1:9" hidden="1">
      <c r="A682" s="113">
        <v>721</v>
      </c>
      <c r="B682" s="113" t="s">
        <v>1791</v>
      </c>
      <c r="C682" s="113" t="s">
        <v>1792</v>
      </c>
      <c r="D682" s="113" t="s">
        <v>263</v>
      </c>
      <c r="E682" s="113" t="s">
        <v>1744</v>
      </c>
      <c r="F682" s="113" t="s">
        <v>277</v>
      </c>
      <c r="G682" s="113" t="s">
        <v>277</v>
      </c>
      <c r="H682" s="113" t="s">
        <v>278</v>
      </c>
      <c r="I682" s="113" t="s">
        <v>302</v>
      </c>
    </row>
    <row r="683" spans="1:9" hidden="1">
      <c r="A683" s="113">
        <v>722</v>
      </c>
      <c r="B683" s="113" t="s">
        <v>1793</v>
      </c>
      <c r="C683" s="113" t="s">
        <v>1794</v>
      </c>
      <c r="D683" s="113" t="s">
        <v>263</v>
      </c>
      <c r="E683" s="113" t="s">
        <v>1708</v>
      </c>
      <c r="F683" s="113" t="s">
        <v>277</v>
      </c>
      <c r="G683" s="113" t="s">
        <v>277</v>
      </c>
      <c r="H683" s="113" t="s">
        <v>278</v>
      </c>
      <c r="I683" s="113" t="s">
        <v>302</v>
      </c>
    </row>
    <row r="684" spans="1:9" hidden="1">
      <c r="A684" s="113">
        <v>723</v>
      </c>
      <c r="B684" s="113" t="s">
        <v>1795</v>
      </c>
      <c r="C684" s="113" t="s">
        <v>1796</v>
      </c>
      <c r="D684" s="113" t="s">
        <v>263</v>
      </c>
      <c r="E684" s="113" t="s">
        <v>1708</v>
      </c>
      <c r="F684" s="113" t="s">
        <v>277</v>
      </c>
      <c r="G684" s="113" t="s">
        <v>277</v>
      </c>
      <c r="H684" s="113" t="s">
        <v>278</v>
      </c>
      <c r="I684" s="113" t="s">
        <v>302</v>
      </c>
    </row>
    <row r="685" spans="1:9" hidden="1">
      <c r="A685" s="113">
        <v>724</v>
      </c>
      <c r="B685" s="113" t="s">
        <v>1797</v>
      </c>
      <c r="C685" s="113" t="s">
        <v>1798</v>
      </c>
      <c r="D685" s="113" t="s">
        <v>263</v>
      </c>
      <c r="E685" s="113" t="s">
        <v>1713</v>
      </c>
      <c r="F685" s="113" t="s">
        <v>277</v>
      </c>
      <c r="G685" s="113" t="s">
        <v>277</v>
      </c>
      <c r="H685" s="113" t="s">
        <v>278</v>
      </c>
      <c r="I685" s="113" t="s">
        <v>302</v>
      </c>
    </row>
    <row r="686" spans="1:9" hidden="1">
      <c r="A686" s="113">
        <v>725</v>
      </c>
      <c r="B686" s="113" t="s">
        <v>1799</v>
      </c>
      <c r="C686" s="113" t="s">
        <v>1800</v>
      </c>
      <c r="D686" s="113" t="s">
        <v>263</v>
      </c>
      <c r="E686" s="113" t="s">
        <v>1592</v>
      </c>
      <c r="F686" s="113" t="s">
        <v>277</v>
      </c>
      <c r="G686" s="113" t="s">
        <v>277</v>
      </c>
      <c r="H686" s="113" t="s">
        <v>278</v>
      </c>
      <c r="I686" s="113" t="s">
        <v>302</v>
      </c>
    </row>
    <row r="687" spans="1:9" hidden="1">
      <c r="A687" s="113">
        <v>726</v>
      </c>
      <c r="B687" s="113" t="s">
        <v>1801</v>
      </c>
      <c r="C687" s="113" t="s">
        <v>1802</v>
      </c>
      <c r="D687" s="113" t="s">
        <v>263</v>
      </c>
      <c r="E687" s="113" t="s">
        <v>1732</v>
      </c>
      <c r="F687" s="113" t="s">
        <v>277</v>
      </c>
      <c r="G687" s="113" t="s">
        <v>277</v>
      </c>
      <c r="H687" s="113" t="s">
        <v>278</v>
      </c>
      <c r="I687" s="113" t="s">
        <v>302</v>
      </c>
    </row>
    <row r="688" spans="1:9" hidden="1">
      <c r="A688" s="113">
        <v>727</v>
      </c>
      <c r="B688" s="113" t="s">
        <v>1803</v>
      </c>
      <c r="C688" s="113" t="s">
        <v>1804</v>
      </c>
      <c r="D688" s="113" t="s">
        <v>263</v>
      </c>
      <c r="E688" s="113" t="s">
        <v>1686</v>
      </c>
      <c r="F688" s="113" t="s">
        <v>277</v>
      </c>
      <c r="G688" s="113" t="s">
        <v>277</v>
      </c>
      <c r="H688" s="113" t="s">
        <v>278</v>
      </c>
      <c r="I688" s="113" t="s">
        <v>302</v>
      </c>
    </row>
    <row r="689" spans="1:9" hidden="1">
      <c r="A689" s="113">
        <v>728</v>
      </c>
      <c r="B689" s="113" t="s">
        <v>1805</v>
      </c>
      <c r="C689" s="113" t="s">
        <v>1806</v>
      </c>
      <c r="D689" s="113" t="s">
        <v>263</v>
      </c>
      <c r="E689" s="113" t="s">
        <v>1713</v>
      </c>
      <c r="F689" s="113" t="s">
        <v>277</v>
      </c>
      <c r="G689" s="113" t="s">
        <v>277</v>
      </c>
      <c r="H689" s="113" t="s">
        <v>278</v>
      </c>
      <c r="I689" s="113" t="s">
        <v>302</v>
      </c>
    </row>
    <row r="690" spans="1:9" hidden="1">
      <c r="A690" s="113">
        <v>729</v>
      </c>
      <c r="B690" s="113" t="s">
        <v>1807</v>
      </c>
      <c r="C690" s="113" t="s">
        <v>1808</v>
      </c>
      <c r="D690" s="113" t="s">
        <v>263</v>
      </c>
      <c r="E690" s="113" t="s">
        <v>1592</v>
      </c>
      <c r="F690" s="113" t="s">
        <v>277</v>
      </c>
      <c r="G690" s="113" t="s">
        <v>277</v>
      </c>
      <c r="H690" s="113" t="s">
        <v>278</v>
      </c>
      <c r="I690" s="113" t="s">
        <v>302</v>
      </c>
    </row>
    <row r="691" spans="1:9" hidden="1">
      <c r="A691" s="113">
        <v>730</v>
      </c>
      <c r="B691" s="113" t="s">
        <v>1809</v>
      </c>
      <c r="C691" s="113" t="s">
        <v>1810</v>
      </c>
      <c r="D691" s="113" t="s">
        <v>263</v>
      </c>
      <c r="E691" s="113" t="s">
        <v>1732</v>
      </c>
      <c r="F691" s="113" t="s">
        <v>277</v>
      </c>
      <c r="G691" s="113" t="s">
        <v>277</v>
      </c>
      <c r="H691" s="113" t="s">
        <v>278</v>
      </c>
      <c r="I691" s="113" t="s">
        <v>302</v>
      </c>
    </row>
    <row r="692" spans="1:9" hidden="1">
      <c r="A692" s="113">
        <v>731</v>
      </c>
      <c r="B692" s="113" t="s">
        <v>1811</v>
      </c>
      <c r="C692" s="113" t="s">
        <v>1812</v>
      </c>
      <c r="D692" s="113" t="s">
        <v>263</v>
      </c>
      <c r="E692" s="113" t="s">
        <v>1721</v>
      </c>
      <c r="F692" s="113" t="s">
        <v>277</v>
      </c>
      <c r="G692" s="113" t="s">
        <v>277</v>
      </c>
      <c r="H692" s="113" t="s">
        <v>278</v>
      </c>
      <c r="I692" s="113" t="s">
        <v>302</v>
      </c>
    </row>
    <row r="693" spans="1:9" hidden="1">
      <c r="A693" s="113">
        <v>732</v>
      </c>
      <c r="B693" s="113" t="s">
        <v>1813</v>
      </c>
      <c r="C693" s="113" t="s">
        <v>1814</v>
      </c>
      <c r="D693" s="113" t="s">
        <v>263</v>
      </c>
      <c r="E693" s="113" t="s">
        <v>1708</v>
      </c>
      <c r="F693" s="113" t="s">
        <v>277</v>
      </c>
      <c r="G693" s="113" t="s">
        <v>277</v>
      </c>
      <c r="H693" s="113" t="s">
        <v>278</v>
      </c>
      <c r="I693" s="113" t="s">
        <v>302</v>
      </c>
    </row>
    <row r="694" spans="1:9" hidden="1">
      <c r="A694" s="113">
        <v>733</v>
      </c>
      <c r="B694" s="113" t="s">
        <v>1815</v>
      </c>
      <c r="C694" s="113" t="s">
        <v>1816</v>
      </c>
      <c r="D694" s="113" t="s">
        <v>263</v>
      </c>
      <c r="E694" s="113" t="s">
        <v>1686</v>
      </c>
      <c r="F694" s="113" t="s">
        <v>277</v>
      </c>
      <c r="G694" s="113" t="s">
        <v>277</v>
      </c>
      <c r="H694" s="113" t="s">
        <v>278</v>
      </c>
      <c r="I694" s="113" t="s">
        <v>302</v>
      </c>
    </row>
    <row r="695" spans="1:9" hidden="1">
      <c r="A695" s="113">
        <v>734</v>
      </c>
      <c r="B695" s="113" t="s">
        <v>1817</v>
      </c>
      <c r="C695" s="113" t="s">
        <v>1818</v>
      </c>
      <c r="D695" s="113" t="s">
        <v>263</v>
      </c>
      <c r="E695" s="113" t="s">
        <v>1744</v>
      </c>
      <c r="F695" s="113" t="s">
        <v>277</v>
      </c>
      <c r="G695" s="113" t="s">
        <v>277</v>
      </c>
      <c r="H695" s="113" t="s">
        <v>278</v>
      </c>
      <c r="I695" s="113" t="s">
        <v>302</v>
      </c>
    </row>
    <row r="696" spans="1:9">
      <c r="A696" s="113">
        <v>1421</v>
      </c>
      <c r="B696" s="113" t="s">
        <v>1821</v>
      </c>
      <c r="C696" s="113" t="s">
        <v>1822</v>
      </c>
      <c r="D696" s="113" t="s">
        <v>263</v>
      </c>
      <c r="E696" s="113" t="s">
        <v>1541</v>
      </c>
      <c r="F696" s="113">
        <v>1</v>
      </c>
      <c r="G696" s="113">
        <v>1</v>
      </c>
      <c r="H696" s="113" t="s">
        <v>280</v>
      </c>
      <c r="I696" s="113" t="s">
        <v>281</v>
      </c>
    </row>
    <row r="697" spans="1:9" hidden="1">
      <c r="A697" s="113">
        <v>1422</v>
      </c>
      <c r="B697" s="113" t="s">
        <v>1823</v>
      </c>
      <c r="C697" s="113" t="s">
        <v>1824</v>
      </c>
      <c r="D697" s="113" t="s">
        <v>263</v>
      </c>
      <c r="E697" s="113" t="s">
        <v>1825</v>
      </c>
      <c r="F697" s="113">
        <v>2</v>
      </c>
      <c r="G697" s="113">
        <v>2</v>
      </c>
      <c r="H697" s="113" t="s">
        <v>278</v>
      </c>
      <c r="I697" s="113" t="s">
        <v>265</v>
      </c>
    </row>
    <row r="698" spans="1:9" hidden="1">
      <c r="A698" s="113">
        <v>1423</v>
      </c>
      <c r="B698" s="113" t="s">
        <v>1826</v>
      </c>
      <c r="C698" s="113" t="s">
        <v>1827</v>
      </c>
      <c r="D698" s="113" t="s">
        <v>263</v>
      </c>
      <c r="E698" s="113" t="s">
        <v>1828</v>
      </c>
      <c r="F698" s="113">
        <v>2</v>
      </c>
      <c r="G698" s="113">
        <v>2</v>
      </c>
      <c r="H698" s="113" t="s">
        <v>278</v>
      </c>
      <c r="I698" s="113" t="s">
        <v>265</v>
      </c>
    </row>
    <row r="699" spans="1:9" hidden="1">
      <c r="A699" s="113">
        <v>1424</v>
      </c>
      <c r="B699" s="113" t="s">
        <v>1829</v>
      </c>
      <c r="C699" s="113" t="s">
        <v>1830</v>
      </c>
      <c r="D699" s="113" t="s">
        <v>263</v>
      </c>
      <c r="E699" s="113" t="s">
        <v>1831</v>
      </c>
      <c r="F699" s="113" t="s">
        <v>277</v>
      </c>
      <c r="G699" s="113" t="s">
        <v>277</v>
      </c>
      <c r="H699" s="113" t="s">
        <v>278</v>
      </c>
      <c r="I699" s="113" t="s">
        <v>279</v>
      </c>
    </row>
    <row r="700" spans="1:9" hidden="1">
      <c r="A700" s="113">
        <v>1425</v>
      </c>
      <c r="B700" s="113" t="s">
        <v>1832</v>
      </c>
      <c r="C700" s="113" t="s">
        <v>1833</v>
      </c>
      <c r="D700" s="113" t="s">
        <v>263</v>
      </c>
      <c r="E700" s="113" t="s">
        <v>1834</v>
      </c>
      <c r="F700" s="113" t="s">
        <v>277</v>
      </c>
      <c r="G700" s="113" t="s">
        <v>277</v>
      </c>
      <c r="H700" s="113" t="s">
        <v>278</v>
      </c>
      <c r="I700" s="113" t="s">
        <v>279</v>
      </c>
    </row>
    <row r="701" spans="1:9" hidden="1">
      <c r="A701" s="113">
        <v>1426</v>
      </c>
      <c r="B701" s="113" t="s">
        <v>1835</v>
      </c>
      <c r="C701" s="113" t="s">
        <v>1836</v>
      </c>
      <c r="D701" s="113" t="s">
        <v>263</v>
      </c>
      <c r="E701" s="113" t="s">
        <v>1837</v>
      </c>
      <c r="F701" s="113">
        <v>2</v>
      </c>
      <c r="G701" s="113">
        <v>0</v>
      </c>
      <c r="H701" s="113" t="s">
        <v>278</v>
      </c>
      <c r="I701" s="113" t="s">
        <v>265</v>
      </c>
    </row>
    <row r="702" spans="1:9">
      <c r="A702" s="113">
        <v>1427</v>
      </c>
      <c r="B702" s="113" t="s">
        <v>1838</v>
      </c>
      <c r="C702" s="113" t="s">
        <v>1839</v>
      </c>
      <c r="D702" s="113" t="s">
        <v>263</v>
      </c>
      <c r="E702" s="113" t="s">
        <v>1840</v>
      </c>
      <c r="F702" s="113">
        <v>1</v>
      </c>
      <c r="G702" s="113">
        <v>1</v>
      </c>
      <c r="H702" s="113" t="s">
        <v>280</v>
      </c>
      <c r="I702" s="113" t="s">
        <v>281</v>
      </c>
    </row>
    <row r="703" spans="1:9" hidden="1">
      <c r="A703" s="113">
        <v>1428</v>
      </c>
      <c r="B703" s="113" t="s">
        <v>1841</v>
      </c>
      <c r="C703" s="113" t="s">
        <v>1842</v>
      </c>
      <c r="D703" s="113" t="s">
        <v>263</v>
      </c>
      <c r="E703" s="113" t="s">
        <v>1843</v>
      </c>
      <c r="F703" s="113">
        <v>2</v>
      </c>
      <c r="G703" s="113">
        <v>0</v>
      </c>
      <c r="H703" s="113" t="s">
        <v>278</v>
      </c>
      <c r="I703" s="113" t="s">
        <v>265</v>
      </c>
    </row>
    <row r="704" spans="1:9" hidden="1">
      <c r="A704" s="113">
        <v>1429</v>
      </c>
      <c r="B704" s="113" t="s">
        <v>1844</v>
      </c>
      <c r="C704" s="113" t="s">
        <v>1845</v>
      </c>
      <c r="D704" s="113" t="s">
        <v>263</v>
      </c>
      <c r="E704" s="113" t="s">
        <v>1846</v>
      </c>
      <c r="F704" s="113" t="s">
        <v>277</v>
      </c>
      <c r="G704" s="113" t="s">
        <v>277</v>
      </c>
      <c r="H704" s="113" t="s">
        <v>278</v>
      </c>
      <c r="I704" s="113" t="s">
        <v>279</v>
      </c>
    </row>
    <row r="705" spans="1:9" hidden="1">
      <c r="A705" s="113">
        <v>1430</v>
      </c>
      <c r="B705" s="113" t="s">
        <v>1847</v>
      </c>
      <c r="C705" s="113" t="s">
        <v>1848</v>
      </c>
      <c r="D705" s="113" t="s">
        <v>263</v>
      </c>
      <c r="E705" s="113" t="s">
        <v>454</v>
      </c>
      <c r="F705" s="113" t="s">
        <v>277</v>
      </c>
      <c r="G705" s="113" t="s">
        <v>277</v>
      </c>
      <c r="H705" s="113" t="s">
        <v>278</v>
      </c>
      <c r="I705" s="113" t="s">
        <v>279</v>
      </c>
    </row>
    <row r="706" spans="1:9" hidden="1">
      <c r="A706" s="113">
        <v>1536</v>
      </c>
      <c r="B706" s="113" t="s">
        <v>1849</v>
      </c>
      <c r="C706" s="113" t="s">
        <v>1850</v>
      </c>
      <c r="D706" s="113" t="s">
        <v>263</v>
      </c>
      <c r="E706" s="113" t="s">
        <v>334</v>
      </c>
      <c r="F706" s="113">
        <v>2</v>
      </c>
      <c r="G706" s="113">
        <v>1</v>
      </c>
      <c r="H706" s="113" t="s">
        <v>278</v>
      </c>
      <c r="I706" s="113" t="s">
        <v>265</v>
      </c>
    </row>
    <row r="707" spans="1:9" hidden="1">
      <c r="A707" s="113">
        <v>1537</v>
      </c>
      <c r="B707" s="113" t="s">
        <v>1851</v>
      </c>
      <c r="C707" s="113" t="s">
        <v>1852</v>
      </c>
      <c r="D707" s="113" t="s">
        <v>263</v>
      </c>
      <c r="E707" s="113" t="s">
        <v>1853</v>
      </c>
      <c r="F707" s="113">
        <v>2</v>
      </c>
      <c r="G707" s="113">
        <v>0</v>
      </c>
      <c r="H707" s="113" t="s">
        <v>278</v>
      </c>
      <c r="I707" s="113" t="s">
        <v>265</v>
      </c>
    </row>
    <row r="708" spans="1:9">
      <c r="A708" s="113">
        <v>1538</v>
      </c>
      <c r="B708" s="113" t="s">
        <v>1854</v>
      </c>
      <c r="C708" s="113" t="s">
        <v>1855</v>
      </c>
      <c r="D708" s="113" t="s">
        <v>263</v>
      </c>
      <c r="E708" s="113" t="s">
        <v>1600</v>
      </c>
      <c r="F708" s="113">
        <v>1</v>
      </c>
      <c r="G708" s="113">
        <v>1</v>
      </c>
      <c r="H708" s="113" t="s">
        <v>280</v>
      </c>
      <c r="I708" s="113" t="s">
        <v>281</v>
      </c>
    </row>
    <row r="709" spans="1:9" hidden="1">
      <c r="A709" s="113">
        <v>1539</v>
      </c>
      <c r="B709" s="113" t="s">
        <v>1856</v>
      </c>
      <c r="C709" s="113" t="s">
        <v>1857</v>
      </c>
      <c r="D709" s="113" t="s">
        <v>263</v>
      </c>
      <c r="E709" s="113" t="s">
        <v>1819</v>
      </c>
      <c r="F709" s="113" t="s">
        <v>277</v>
      </c>
      <c r="G709" s="113" t="s">
        <v>277</v>
      </c>
      <c r="H709" s="113" t="s">
        <v>278</v>
      </c>
      <c r="I709" s="113" t="s">
        <v>279</v>
      </c>
    </row>
    <row r="710" spans="1:9" hidden="1">
      <c r="A710" s="113">
        <v>1540</v>
      </c>
      <c r="B710" s="113" t="s">
        <v>1858</v>
      </c>
      <c r="C710" s="113" t="s">
        <v>1859</v>
      </c>
      <c r="D710" s="113" t="s">
        <v>263</v>
      </c>
      <c r="E710" s="113" t="s">
        <v>389</v>
      </c>
      <c r="F710" s="113" t="s">
        <v>277</v>
      </c>
      <c r="G710" s="113" t="s">
        <v>277</v>
      </c>
      <c r="H710" s="113" t="s">
        <v>278</v>
      </c>
      <c r="I710" s="113" t="s">
        <v>279</v>
      </c>
    </row>
    <row r="711" spans="1:9">
      <c r="A711" s="113">
        <v>1541</v>
      </c>
      <c r="B711" s="113" t="s">
        <v>1860</v>
      </c>
      <c r="C711" s="113" t="s">
        <v>1861</v>
      </c>
      <c r="D711" s="113" t="s">
        <v>263</v>
      </c>
      <c r="E711" s="113" t="s">
        <v>1834</v>
      </c>
      <c r="F711" s="113">
        <v>1</v>
      </c>
      <c r="G711" s="113">
        <v>1</v>
      </c>
      <c r="H711" s="113" t="s">
        <v>280</v>
      </c>
      <c r="I711" s="113" t="s">
        <v>281</v>
      </c>
    </row>
    <row r="712" spans="1:9" hidden="1">
      <c r="A712" s="113">
        <v>1542</v>
      </c>
      <c r="B712" s="113" t="s">
        <v>1862</v>
      </c>
      <c r="C712" s="113" t="s">
        <v>1863</v>
      </c>
      <c r="D712" s="113" t="s">
        <v>263</v>
      </c>
      <c r="E712" s="113" t="s">
        <v>1864</v>
      </c>
      <c r="F712" s="113">
        <v>3</v>
      </c>
      <c r="G712" s="113">
        <v>1</v>
      </c>
      <c r="H712" s="113" t="s">
        <v>278</v>
      </c>
      <c r="I712" s="113" t="s">
        <v>267</v>
      </c>
    </row>
    <row r="713" spans="1:9" hidden="1">
      <c r="A713" s="113">
        <v>1543</v>
      </c>
      <c r="B713" s="113" t="s">
        <v>1865</v>
      </c>
      <c r="C713" s="113" t="s">
        <v>1866</v>
      </c>
      <c r="D713" s="113" t="s">
        <v>263</v>
      </c>
      <c r="E713" s="113" t="s">
        <v>1867</v>
      </c>
      <c r="F713" s="113" t="s">
        <v>277</v>
      </c>
      <c r="G713" s="113">
        <v>0</v>
      </c>
      <c r="H713" s="113" t="s">
        <v>278</v>
      </c>
      <c r="I713" s="113" t="s">
        <v>267</v>
      </c>
    </row>
    <row r="714" spans="1:9" hidden="1">
      <c r="A714" s="113">
        <v>1544</v>
      </c>
      <c r="B714" s="113" t="s">
        <v>1868</v>
      </c>
      <c r="C714" s="113" t="s">
        <v>1869</v>
      </c>
      <c r="D714" s="113" t="s">
        <v>263</v>
      </c>
      <c r="E714" s="113" t="s">
        <v>276</v>
      </c>
      <c r="F714" s="113" t="s">
        <v>277</v>
      </c>
      <c r="G714" s="113" t="s">
        <v>277</v>
      </c>
      <c r="H714" s="113" t="s">
        <v>278</v>
      </c>
      <c r="I714" s="113" t="s">
        <v>279</v>
      </c>
    </row>
    <row r="715" spans="1:9" hidden="1">
      <c r="A715" s="113">
        <v>1545</v>
      </c>
      <c r="B715" s="113" t="s">
        <v>1870</v>
      </c>
      <c r="C715" s="113" t="s">
        <v>1871</v>
      </c>
      <c r="D715" s="113" t="s">
        <v>263</v>
      </c>
      <c r="E715" s="113" t="s">
        <v>447</v>
      </c>
      <c r="F715" s="113" t="s">
        <v>277</v>
      </c>
      <c r="G715" s="113" t="s">
        <v>277</v>
      </c>
      <c r="H715" s="113" t="s">
        <v>278</v>
      </c>
      <c r="I715" s="113" t="s">
        <v>279</v>
      </c>
    </row>
    <row r="716" spans="1:9" hidden="1">
      <c r="A716" s="113">
        <v>1546</v>
      </c>
      <c r="B716" s="113" t="s">
        <v>1872</v>
      </c>
      <c r="C716" s="113" t="s">
        <v>1873</v>
      </c>
      <c r="D716" s="113" t="s">
        <v>263</v>
      </c>
      <c r="E716" s="113" t="s">
        <v>671</v>
      </c>
      <c r="F716" s="113">
        <v>2</v>
      </c>
      <c r="G716" s="113">
        <v>0</v>
      </c>
      <c r="H716" s="113" t="s">
        <v>278</v>
      </c>
      <c r="I716" s="113" t="s">
        <v>265</v>
      </c>
    </row>
    <row r="717" spans="1:9" hidden="1">
      <c r="A717" s="113">
        <v>1558</v>
      </c>
      <c r="B717" s="113" t="s">
        <v>1874</v>
      </c>
      <c r="C717" s="113" t="s">
        <v>1875</v>
      </c>
      <c r="D717" s="113" t="s">
        <v>263</v>
      </c>
      <c r="E717" s="113" t="s">
        <v>1876</v>
      </c>
      <c r="F717" s="113">
        <v>2</v>
      </c>
      <c r="G717" s="113">
        <v>3</v>
      </c>
      <c r="H717" s="113" t="s">
        <v>278</v>
      </c>
      <c r="I717" s="113" t="s">
        <v>265</v>
      </c>
    </row>
    <row r="718" spans="1:9" hidden="1">
      <c r="A718" s="113">
        <v>1560</v>
      </c>
      <c r="B718" s="113" t="s">
        <v>1877</v>
      </c>
      <c r="C718" s="113" t="s">
        <v>1878</v>
      </c>
      <c r="D718" s="113" t="s">
        <v>263</v>
      </c>
      <c r="E718" s="113" t="s">
        <v>349</v>
      </c>
      <c r="F718" s="113">
        <v>2</v>
      </c>
      <c r="G718" s="113">
        <v>1</v>
      </c>
      <c r="H718" s="113" t="s">
        <v>278</v>
      </c>
      <c r="I718" s="113" t="s">
        <v>265</v>
      </c>
    </row>
    <row r="719" spans="1:9" hidden="1">
      <c r="A719" s="113">
        <v>1561</v>
      </c>
      <c r="B719" s="113" t="s">
        <v>1879</v>
      </c>
      <c r="C719" s="113" t="s">
        <v>1880</v>
      </c>
      <c r="D719" s="113" t="s">
        <v>263</v>
      </c>
      <c r="E719" s="113" t="s">
        <v>349</v>
      </c>
      <c r="F719" s="113" t="s">
        <v>277</v>
      </c>
      <c r="G719" s="113" t="s">
        <v>277</v>
      </c>
      <c r="H719" s="113" t="s">
        <v>278</v>
      </c>
      <c r="I719" s="113" t="s">
        <v>279</v>
      </c>
    </row>
    <row r="720" spans="1:9">
      <c r="A720" s="113">
        <v>1562</v>
      </c>
      <c r="B720" s="113" t="s">
        <v>1881</v>
      </c>
      <c r="C720" s="113" t="s">
        <v>1882</v>
      </c>
      <c r="D720" s="113" t="s">
        <v>264</v>
      </c>
      <c r="E720" s="113" t="s">
        <v>1820</v>
      </c>
      <c r="F720" s="113">
        <v>4</v>
      </c>
      <c r="G720" s="113">
        <v>1</v>
      </c>
      <c r="H720" s="113" t="s">
        <v>280</v>
      </c>
      <c r="I720" s="113" t="s">
        <v>281</v>
      </c>
    </row>
    <row r="721" spans="1:9" hidden="1">
      <c r="A721" s="113">
        <v>1586</v>
      </c>
      <c r="B721" s="113" t="s">
        <v>1883</v>
      </c>
      <c r="C721" s="113" t="s">
        <v>1884</v>
      </c>
      <c r="D721" s="113" t="s">
        <v>263</v>
      </c>
      <c r="E721" s="113" t="s">
        <v>1885</v>
      </c>
      <c r="F721" s="113">
        <v>3</v>
      </c>
      <c r="G721" s="113">
        <v>3</v>
      </c>
      <c r="H721" s="113" t="s">
        <v>278</v>
      </c>
      <c r="I721" s="113" t="s">
        <v>265</v>
      </c>
    </row>
    <row r="722" spans="1:9" hidden="1">
      <c r="A722" s="113">
        <v>1593</v>
      </c>
      <c r="B722" s="113" t="s">
        <v>1865</v>
      </c>
      <c r="C722" s="113" t="s">
        <v>1866</v>
      </c>
      <c r="D722" s="113" t="s">
        <v>263</v>
      </c>
      <c r="E722" s="113" t="s">
        <v>563</v>
      </c>
      <c r="F722" s="113" t="s">
        <v>277</v>
      </c>
      <c r="G722" s="113" t="s">
        <v>277</v>
      </c>
      <c r="H722" s="113" t="s">
        <v>278</v>
      </c>
      <c r="I722" s="113" t="s">
        <v>279</v>
      </c>
    </row>
    <row r="723" spans="1:9" hidden="1">
      <c r="A723" s="113">
        <v>1594</v>
      </c>
      <c r="B723" s="113" t="s">
        <v>1862</v>
      </c>
      <c r="C723" s="113" t="s">
        <v>1886</v>
      </c>
      <c r="D723" s="113" t="s">
        <v>263</v>
      </c>
      <c r="E723" s="113" t="s">
        <v>563</v>
      </c>
      <c r="F723" s="113" t="s">
        <v>277</v>
      </c>
      <c r="G723" s="113" t="s">
        <v>277</v>
      </c>
      <c r="H723" s="113" t="s">
        <v>278</v>
      </c>
      <c r="I723" s="113" t="s">
        <v>279</v>
      </c>
    </row>
    <row r="724" spans="1:9" hidden="1">
      <c r="A724" s="113">
        <v>1642</v>
      </c>
      <c r="B724" s="113" t="s">
        <v>1887</v>
      </c>
      <c r="C724" s="113" t="s">
        <v>1888</v>
      </c>
      <c r="D724" s="113" t="s">
        <v>263</v>
      </c>
      <c r="E724" s="113" t="s">
        <v>305</v>
      </c>
      <c r="F724" s="113">
        <v>3</v>
      </c>
      <c r="G724" s="113">
        <v>0</v>
      </c>
      <c r="H724" s="113" t="s">
        <v>278</v>
      </c>
      <c r="I724" s="113" t="s">
        <v>265</v>
      </c>
    </row>
    <row r="725" spans="1:9" hidden="1">
      <c r="A725" s="113">
        <v>1643</v>
      </c>
      <c r="B725" s="113" t="s">
        <v>1889</v>
      </c>
      <c r="C725" s="113" t="s">
        <v>1890</v>
      </c>
      <c r="D725" s="113" t="s">
        <v>263</v>
      </c>
      <c r="E725" s="113" t="s">
        <v>1891</v>
      </c>
      <c r="F725" s="113">
        <v>2</v>
      </c>
      <c r="G725" s="113">
        <v>0</v>
      </c>
      <c r="H725" s="113" t="s">
        <v>278</v>
      </c>
      <c r="I725" s="113" t="s">
        <v>265</v>
      </c>
    </row>
    <row r="726" spans="1:9" hidden="1">
      <c r="A726" s="113">
        <v>1648</v>
      </c>
      <c r="B726" s="113" t="s">
        <v>1892</v>
      </c>
      <c r="C726" s="113" t="s">
        <v>1893</v>
      </c>
      <c r="D726" s="113" t="s">
        <v>263</v>
      </c>
      <c r="E726" s="113" t="s">
        <v>1894</v>
      </c>
      <c r="F726" s="113">
        <v>3</v>
      </c>
      <c r="G726" s="113">
        <v>0</v>
      </c>
      <c r="H726" s="113" t="s">
        <v>278</v>
      </c>
      <c r="I726" s="113" t="s">
        <v>265</v>
      </c>
    </row>
    <row r="727" spans="1:9" hidden="1">
      <c r="A727" s="113">
        <v>1649</v>
      </c>
      <c r="B727" s="113" t="s">
        <v>1895</v>
      </c>
      <c r="C727" s="113" t="s">
        <v>1896</v>
      </c>
      <c r="D727" s="113" t="s">
        <v>263</v>
      </c>
      <c r="E727" s="113" t="s">
        <v>1894</v>
      </c>
      <c r="F727" s="113">
        <v>3</v>
      </c>
      <c r="G727" s="113">
        <v>1</v>
      </c>
      <c r="H727" s="113" t="s">
        <v>278</v>
      </c>
      <c r="I727" s="113" t="s">
        <v>267</v>
      </c>
    </row>
    <row r="728" spans="1:9" hidden="1">
      <c r="A728" s="113">
        <v>1650</v>
      </c>
      <c r="B728" s="113" t="s">
        <v>1897</v>
      </c>
      <c r="C728" s="113" t="s">
        <v>1898</v>
      </c>
      <c r="D728" s="113" t="s">
        <v>263</v>
      </c>
      <c r="E728" s="113" t="s">
        <v>1894</v>
      </c>
      <c r="F728" s="113">
        <v>3</v>
      </c>
      <c r="G728" s="113">
        <v>1</v>
      </c>
      <c r="H728" s="113" t="s">
        <v>278</v>
      </c>
      <c r="I728" s="113" t="s">
        <v>267</v>
      </c>
    </row>
    <row r="729" spans="1:9" hidden="1">
      <c r="A729" s="113">
        <v>1651</v>
      </c>
      <c r="B729" s="113" t="s">
        <v>1895</v>
      </c>
      <c r="C729" s="113" t="s">
        <v>1899</v>
      </c>
      <c r="D729" s="113" t="s">
        <v>264</v>
      </c>
      <c r="E729" s="113" t="s">
        <v>1900</v>
      </c>
      <c r="F729" s="113" t="s">
        <v>277</v>
      </c>
      <c r="G729" s="113" t="s">
        <v>277</v>
      </c>
      <c r="H729" s="113" t="s">
        <v>278</v>
      </c>
      <c r="I729" s="113" t="s">
        <v>279</v>
      </c>
    </row>
    <row r="730" spans="1:9" hidden="1">
      <c r="A730" s="113">
        <v>1652</v>
      </c>
      <c r="B730" s="113" t="s">
        <v>1897</v>
      </c>
      <c r="C730" s="113" t="s">
        <v>1901</v>
      </c>
      <c r="D730" s="113" t="s">
        <v>264</v>
      </c>
      <c r="E730" s="113" t="s">
        <v>1900</v>
      </c>
      <c r="F730" s="113" t="s">
        <v>277</v>
      </c>
      <c r="G730" s="113" t="s">
        <v>277</v>
      </c>
      <c r="H730" s="113" t="s">
        <v>278</v>
      </c>
      <c r="I730" s="113" t="s">
        <v>279</v>
      </c>
    </row>
    <row r="731" spans="1:9" hidden="1">
      <c r="A731" s="113">
        <v>1653</v>
      </c>
      <c r="B731" s="113" t="s">
        <v>1902</v>
      </c>
      <c r="C731" s="113" t="s">
        <v>1903</v>
      </c>
      <c r="D731" s="113" t="s">
        <v>264</v>
      </c>
      <c r="E731" s="113" t="s">
        <v>1904</v>
      </c>
      <c r="F731" s="113" t="s">
        <v>277</v>
      </c>
      <c r="G731" s="113" t="s">
        <v>277</v>
      </c>
      <c r="H731" s="113" t="s">
        <v>278</v>
      </c>
      <c r="I731" s="113" t="s">
        <v>279</v>
      </c>
    </row>
    <row r="732" spans="1:9" hidden="1">
      <c r="A732" s="113">
        <v>1654</v>
      </c>
      <c r="B732" s="113" t="s">
        <v>1905</v>
      </c>
      <c r="C732" s="113" t="s">
        <v>1906</v>
      </c>
      <c r="D732" s="113" t="s">
        <v>264</v>
      </c>
      <c r="E732" s="113" t="s">
        <v>1904</v>
      </c>
      <c r="F732" s="113" t="s">
        <v>277</v>
      </c>
      <c r="G732" s="113" t="s">
        <v>277</v>
      </c>
      <c r="H732" s="113" t="s">
        <v>278</v>
      </c>
      <c r="I732" s="113" t="s">
        <v>279</v>
      </c>
    </row>
    <row r="733" spans="1:9" hidden="1">
      <c r="A733" s="113">
        <v>1655</v>
      </c>
      <c r="B733" s="113" t="s">
        <v>1907</v>
      </c>
      <c r="C733" s="113" t="s">
        <v>1908</v>
      </c>
      <c r="D733" s="113" t="s">
        <v>264</v>
      </c>
      <c r="E733" s="113" t="s">
        <v>1904</v>
      </c>
      <c r="F733" s="113" t="s">
        <v>277</v>
      </c>
      <c r="G733" s="113" t="s">
        <v>277</v>
      </c>
      <c r="H733" s="113" t="s">
        <v>278</v>
      </c>
      <c r="I733" s="113" t="s">
        <v>279</v>
      </c>
    </row>
    <row r="734" spans="1:9" hidden="1">
      <c r="A734" s="113">
        <v>1656</v>
      </c>
      <c r="B734" s="113" t="s">
        <v>1909</v>
      </c>
      <c r="C734" s="113" t="s">
        <v>1910</v>
      </c>
      <c r="D734" s="113" t="s">
        <v>264</v>
      </c>
      <c r="E734" s="113" t="s">
        <v>1911</v>
      </c>
      <c r="F734" s="113" t="s">
        <v>277</v>
      </c>
      <c r="G734" s="113" t="s">
        <v>277</v>
      </c>
      <c r="H734" s="113" t="s">
        <v>278</v>
      </c>
      <c r="I734" s="113" t="s">
        <v>279</v>
      </c>
    </row>
    <row r="735" spans="1:9" hidden="1">
      <c r="A735" s="113">
        <v>1657</v>
      </c>
      <c r="B735" s="113" t="s">
        <v>1912</v>
      </c>
      <c r="C735" s="113" t="s">
        <v>1913</v>
      </c>
      <c r="D735" s="113" t="s">
        <v>264</v>
      </c>
      <c r="E735" s="113" t="s">
        <v>1914</v>
      </c>
      <c r="F735" s="113" t="s">
        <v>277</v>
      </c>
      <c r="G735" s="113" t="s">
        <v>277</v>
      </c>
      <c r="H735" s="113" t="s">
        <v>278</v>
      </c>
      <c r="I735" s="113" t="s">
        <v>302</v>
      </c>
    </row>
    <row r="736" spans="1:9" hidden="1">
      <c r="A736" s="113">
        <v>1658</v>
      </c>
      <c r="B736" s="113" t="s">
        <v>1915</v>
      </c>
      <c r="C736" s="113" t="s">
        <v>1916</v>
      </c>
      <c r="D736" s="113" t="s">
        <v>264</v>
      </c>
      <c r="E736" s="113" t="s">
        <v>1904</v>
      </c>
      <c r="F736" s="113">
        <v>2</v>
      </c>
      <c r="G736" s="113">
        <v>2</v>
      </c>
      <c r="H736" s="113" t="s">
        <v>278</v>
      </c>
      <c r="I736" s="113" t="s">
        <v>265</v>
      </c>
    </row>
    <row r="737" spans="1:9" hidden="1">
      <c r="A737" s="113">
        <v>1659</v>
      </c>
      <c r="B737" s="113" t="s">
        <v>1917</v>
      </c>
      <c r="C737" s="113" t="s">
        <v>1916</v>
      </c>
      <c r="D737" s="113" t="s">
        <v>264</v>
      </c>
      <c r="E737" s="113" t="s">
        <v>1904</v>
      </c>
      <c r="F737" s="113">
        <v>2</v>
      </c>
      <c r="G737" s="113">
        <v>2</v>
      </c>
      <c r="H737" s="113" t="s">
        <v>278</v>
      </c>
      <c r="I737" s="113" t="s">
        <v>265</v>
      </c>
    </row>
    <row r="738" spans="1:9" hidden="1">
      <c r="A738" s="113">
        <v>1660</v>
      </c>
      <c r="B738" s="113" t="s">
        <v>1918</v>
      </c>
      <c r="C738" s="113" t="s">
        <v>1916</v>
      </c>
      <c r="D738" s="113" t="s">
        <v>264</v>
      </c>
      <c r="E738" s="113" t="s">
        <v>1904</v>
      </c>
      <c r="F738" s="113">
        <v>2</v>
      </c>
      <c r="G738" s="113">
        <v>3</v>
      </c>
      <c r="H738" s="113" t="s">
        <v>278</v>
      </c>
      <c r="I738" s="113" t="s">
        <v>265</v>
      </c>
    </row>
    <row r="739" spans="1:9" hidden="1">
      <c r="A739" s="113">
        <v>1661</v>
      </c>
      <c r="B739" s="113" t="s">
        <v>1919</v>
      </c>
      <c r="C739" s="113" t="s">
        <v>1920</v>
      </c>
      <c r="D739" s="113" t="s">
        <v>264</v>
      </c>
      <c r="E739" s="113" t="s">
        <v>1904</v>
      </c>
      <c r="F739" s="113">
        <v>2</v>
      </c>
      <c r="G739" s="113">
        <v>3</v>
      </c>
      <c r="H739" s="113" t="s">
        <v>278</v>
      </c>
      <c r="I739" s="113" t="s">
        <v>265</v>
      </c>
    </row>
    <row r="740" spans="1:9" hidden="1">
      <c r="A740" s="113">
        <v>1662</v>
      </c>
      <c r="B740" s="113" t="s">
        <v>1921</v>
      </c>
      <c r="C740" s="113" t="s">
        <v>1916</v>
      </c>
      <c r="D740" s="113" t="s">
        <v>264</v>
      </c>
      <c r="E740" s="113" t="s">
        <v>1904</v>
      </c>
      <c r="F740" s="113">
        <v>2</v>
      </c>
      <c r="G740" s="113">
        <v>3</v>
      </c>
      <c r="H740" s="113" t="s">
        <v>278</v>
      </c>
      <c r="I740" s="113" t="s">
        <v>265</v>
      </c>
    </row>
    <row r="741" spans="1:9" hidden="1">
      <c r="A741" s="113">
        <v>1663</v>
      </c>
      <c r="B741" s="113" t="s">
        <v>1922</v>
      </c>
      <c r="C741" s="113" t="s">
        <v>1916</v>
      </c>
      <c r="D741" s="113" t="s">
        <v>264</v>
      </c>
      <c r="E741" s="113" t="s">
        <v>1904</v>
      </c>
      <c r="F741" s="113">
        <v>2</v>
      </c>
      <c r="G741" s="113">
        <v>3</v>
      </c>
      <c r="H741" s="113" t="s">
        <v>278</v>
      </c>
      <c r="I741" s="113" t="s">
        <v>265</v>
      </c>
    </row>
    <row r="742" spans="1:9" hidden="1">
      <c r="A742" s="113">
        <v>1664</v>
      </c>
      <c r="B742" s="113" t="s">
        <v>1923</v>
      </c>
      <c r="C742" s="113" t="s">
        <v>1924</v>
      </c>
      <c r="D742" s="113" t="s">
        <v>264</v>
      </c>
      <c r="E742" s="113" t="s">
        <v>1904</v>
      </c>
      <c r="F742" s="113" t="s">
        <v>277</v>
      </c>
      <c r="G742" s="113" t="s">
        <v>277</v>
      </c>
      <c r="H742" s="113" t="s">
        <v>278</v>
      </c>
      <c r="I742" s="113" t="s">
        <v>279</v>
      </c>
    </row>
    <row r="743" spans="1:9" hidden="1">
      <c r="A743" s="113">
        <v>1665</v>
      </c>
      <c r="B743" s="113" t="s">
        <v>1925</v>
      </c>
      <c r="C743" s="113" t="s">
        <v>1926</v>
      </c>
      <c r="D743" s="113" t="s">
        <v>264</v>
      </c>
      <c r="E743" s="113" t="s">
        <v>1904</v>
      </c>
      <c r="F743" s="113" t="s">
        <v>277</v>
      </c>
      <c r="G743" s="113" t="s">
        <v>277</v>
      </c>
      <c r="H743" s="113" t="s">
        <v>278</v>
      </c>
      <c r="I743" s="113" t="s">
        <v>279</v>
      </c>
    </row>
    <row r="744" spans="1:9" hidden="1">
      <c r="A744" s="113">
        <v>1666</v>
      </c>
      <c r="B744" s="113" t="s">
        <v>1927</v>
      </c>
      <c r="C744" s="113" t="s">
        <v>1928</v>
      </c>
      <c r="D744" s="113" t="s">
        <v>264</v>
      </c>
      <c r="E744" s="113" t="s">
        <v>1904</v>
      </c>
      <c r="F744" s="113" t="s">
        <v>277</v>
      </c>
      <c r="G744" s="113" t="s">
        <v>277</v>
      </c>
      <c r="H744" s="113" t="s">
        <v>278</v>
      </c>
      <c r="I744" s="113" t="s">
        <v>279</v>
      </c>
    </row>
    <row r="745" spans="1:9" hidden="1">
      <c r="A745" s="113">
        <v>1667</v>
      </c>
      <c r="B745" s="113" t="s">
        <v>1929</v>
      </c>
      <c r="C745" s="113" t="s">
        <v>1930</v>
      </c>
      <c r="D745" s="113" t="s">
        <v>264</v>
      </c>
      <c r="E745" s="113" t="s">
        <v>1904</v>
      </c>
      <c r="F745" s="113" t="s">
        <v>277</v>
      </c>
      <c r="G745" s="113" t="s">
        <v>277</v>
      </c>
      <c r="H745" s="113" t="s">
        <v>278</v>
      </c>
      <c r="I745" s="113" t="s">
        <v>279</v>
      </c>
    </row>
    <row r="746" spans="1:9" hidden="1">
      <c r="A746" s="113">
        <v>1668</v>
      </c>
      <c r="B746" s="113" t="s">
        <v>1931</v>
      </c>
      <c r="C746" s="113" t="s">
        <v>1932</v>
      </c>
      <c r="D746" s="113" t="s">
        <v>264</v>
      </c>
      <c r="E746" s="113" t="s">
        <v>1911</v>
      </c>
      <c r="F746" s="113" t="s">
        <v>277</v>
      </c>
      <c r="G746" s="113" t="s">
        <v>277</v>
      </c>
      <c r="H746" s="113" t="s">
        <v>278</v>
      </c>
      <c r="I746" s="113" t="s">
        <v>279</v>
      </c>
    </row>
    <row r="747" spans="1:9" hidden="1">
      <c r="A747" s="113">
        <v>1669</v>
      </c>
      <c r="B747" s="113" t="s">
        <v>1933</v>
      </c>
      <c r="C747" s="113" t="s">
        <v>1934</v>
      </c>
      <c r="D747" s="113" t="s">
        <v>264</v>
      </c>
      <c r="E747" s="113" t="s">
        <v>1904</v>
      </c>
      <c r="F747" s="113">
        <v>2</v>
      </c>
      <c r="G747" s="113">
        <v>3</v>
      </c>
      <c r="H747" s="113" t="s">
        <v>278</v>
      </c>
      <c r="I747" s="113" t="s">
        <v>265</v>
      </c>
    </row>
    <row r="748" spans="1:9" hidden="1">
      <c r="A748" s="113">
        <v>1670</v>
      </c>
      <c r="B748" s="113" t="s">
        <v>1935</v>
      </c>
      <c r="C748" s="113" t="s">
        <v>1936</v>
      </c>
      <c r="D748" s="113" t="s">
        <v>264</v>
      </c>
      <c r="E748" s="113" t="s">
        <v>1904</v>
      </c>
      <c r="F748" s="113">
        <v>2</v>
      </c>
      <c r="G748" s="113">
        <v>3</v>
      </c>
      <c r="H748" s="113" t="s">
        <v>278</v>
      </c>
      <c r="I748" s="113" t="s">
        <v>265</v>
      </c>
    </row>
    <row r="749" spans="1:9" hidden="1">
      <c r="A749" s="113">
        <v>1671</v>
      </c>
      <c r="B749" s="113" t="s">
        <v>1937</v>
      </c>
      <c r="C749" s="113" t="s">
        <v>1938</v>
      </c>
      <c r="D749" s="113" t="s">
        <v>264</v>
      </c>
      <c r="E749" s="113" t="s">
        <v>1904</v>
      </c>
      <c r="F749" s="113">
        <v>2</v>
      </c>
      <c r="G749" s="113">
        <v>3</v>
      </c>
      <c r="H749" s="113" t="s">
        <v>278</v>
      </c>
      <c r="I749" s="113" t="s">
        <v>265</v>
      </c>
    </row>
    <row r="750" spans="1:9" hidden="1">
      <c r="A750" s="113">
        <v>1672</v>
      </c>
      <c r="B750" s="113" t="s">
        <v>1939</v>
      </c>
      <c r="C750" s="113" t="s">
        <v>1940</v>
      </c>
      <c r="D750" s="113" t="s">
        <v>264</v>
      </c>
      <c r="E750" s="113" t="s">
        <v>1914</v>
      </c>
      <c r="F750" s="113" t="s">
        <v>277</v>
      </c>
      <c r="G750" s="113" t="s">
        <v>277</v>
      </c>
      <c r="H750" s="113" t="s">
        <v>278</v>
      </c>
      <c r="I750" s="113" t="s">
        <v>302</v>
      </c>
    </row>
    <row r="751" spans="1:9" hidden="1">
      <c r="A751" s="113">
        <v>1700</v>
      </c>
      <c r="B751" s="113" t="s">
        <v>1941</v>
      </c>
      <c r="C751" s="113" t="s">
        <v>1942</v>
      </c>
      <c r="D751" s="113" t="s">
        <v>264</v>
      </c>
      <c r="E751" s="113" t="s">
        <v>1435</v>
      </c>
      <c r="F751" s="113" t="s">
        <v>277</v>
      </c>
      <c r="G751" s="113" t="s">
        <v>277</v>
      </c>
      <c r="H751" s="113" t="s">
        <v>278</v>
      </c>
      <c r="I751" s="113" t="s">
        <v>302</v>
      </c>
    </row>
    <row r="752" spans="1:9" hidden="1">
      <c r="A752" s="113">
        <v>1701</v>
      </c>
      <c r="B752" s="113" t="s">
        <v>1943</v>
      </c>
      <c r="C752" s="113" t="s">
        <v>1944</v>
      </c>
      <c r="D752" s="113" t="s">
        <v>264</v>
      </c>
      <c r="E752" s="113" t="s">
        <v>1945</v>
      </c>
      <c r="F752" s="113" t="s">
        <v>277</v>
      </c>
      <c r="G752" s="113" t="s">
        <v>277</v>
      </c>
      <c r="H752" s="113" t="s">
        <v>278</v>
      </c>
      <c r="I752" s="113" t="s">
        <v>302</v>
      </c>
    </row>
    <row r="753" spans="1:9" hidden="1">
      <c r="A753" s="113">
        <v>1702</v>
      </c>
      <c r="B753" s="113" t="s">
        <v>1946</v>
      </c>
      <c r="C753" s="113" t="s">
        <v>1947</v>
      </c>
      <c r="D753" s="113" t="s">
        <v>264</v>
      </c>
      <c r="E753" s="113" t="s">
        <v>1435</v>
      </c>
      <c r="F753" s="113" t="s">
        <v>277</v>
      </c>
      <c r="G753" s="113" t="s">
        <v>277</v>
      </c>
      <c r="H753" s="113" t="s">
        <v>278</v>
      </c>
      <c r="I753" s="113" t="s">
        <v>302</v>
      </c>
    </row>
    <row r="754" spans="1:9" hidden="1">
      <c r="A754" s="113">
        <v>1703</v>
      </c>
      <c r="B754" s="113" t="s">
        <v>1948</v>
      </c>
      <c r="C754" s="113" t="s">
        <v>1949</v>
      </c>
      <c r="D754" s="113" t="s">
        <v>264</v>
      </c>
      <c r="E754" s="113" t="s">
        <v>1945</v>
      </c>
      <c r="F754" s="113" t="s">
        <v>277</v>
      </c>
      <c r="G754" s="113" t="s">
        <v>277</v>
      </c>
      <c r="H754" s="113" t="s">
        <v>278</v>
      </c>
      <c r="I754" s="113" t="s">
        <v>302</v>
      </c>
    </row>
    <row r="755" spans="1:9" hidden="1">
      <c r="A755" s="113">
        <v>1704</v>
      </c>
      <c r="B755" s="113" t="s">
        <v>1950</v>
      </c>
      <c r="C755" s="113" t="s">
        <v>1951</v>
      </c>
      <c r="D755" s="113" t="s">
        <v>264</v>
      </c>
      <c r="E755" s="113" t="s">
        <v>1435</v>
      </c>
      <c r="F755" s="113" t="s">
        <v>277</v>
      </c>
      <c r="G755" s="113" t="s">
        <v>277</v>
      </c>
      <c r="H755" s="113" t="s">
        <v>278</v>
      </c>
      <c r="I755" s="113" t="s">
        <v>302</v>
      </c>
    </row>
    <row r="756" spans="1:9" hidden="1">
      <c r="A756" s="113">
        <v>1705</v>
      </c>
      <c r="B756" s="113" t="s">
        <v>1952</v>
      </c>
      <c r="C756" s="113" t="s">
        <v>1953</v>
      </c>
      <c r="D756" s="113" t="s">
        <v>264</v>
      </c>
      <c r="E756" s="113" t="s">
        <v>1945</v>
      </c>
      <c r="F756" s="113" t="s">
        <v>277</v>
      </c>
      <c r="G756" s="113">
        <v>0</v>
      </c>
      <c r="H756" s="113" t="s">
        <v>278</v>
      </c>
      <c r="I756" s="113" t="s">
        <v>267</v>
      </c>
    </row>
    <row r="757" spans="1:9" hidden="1">
      <c r="A757" s="113">
        <v>1706</v>
      </c>
      <c r="B757" s="113" t="s">
        <v>1954</v>
      </c>
      <c r="C757" s="113" t="s">
        <v>1955</v>
      </c>
      <c r="D757" s="113" t="s">
        <v>264</v>
      </c>
      <c r="E757" s="113" t="s">
        <v>1956</v>
      </c>
      <c r="F757" s="113" t="s">
        <v>277</v>
      </c>
      <c r="G757" s="113" t="s">
        <v>277</v>
      </c>
      <c r="H757" s="113" t="s">
        <v>278</v>
      </c>
      <c r="I757" s="113" t="s">
        <v>302</v>
      </c>
    </row>
    <row r="758" spans="1:9" hidden="1">
      <c r="A758" s="113">
        <v>1707</v>
      </c>
      <c r="B758" s="113" t="s">
        <v>1957</v>
      </c>
      <c r="C758" s="113" t="s">
        <v>1958</v>
      </c>
      <c r="D758" s="113" t="s">
        <v>264</v>
      </c>
      <c r="E758" s="113" t="s">
        <v>1435</v>
      </c>
      <c r="F758" s="113" t="s">
        <v>277</v>
      </c>
      <c r="G758" s="113" t="s">
        <v>277</v>
      </c>
      <c r="H758" s="113" t="s">
        <v>278</v>
      </c>
      <c r="I758" s="113" t="s">
        <v>302</v>
      </c>
    </row>
    <row r="759" spans="1:9" hidden="1">
      <c r="A759" s="113">
        <v>1708</v>
      </c>
      <c r="B759" s="113" t="s">
        <v>1959</v>
      </c>
      <c r="C759" s="113" t="s">
        <v>1960</v>
      </c>
      <c r="D759" s="113" t="s">
        <v>264</v>
      </c>
      <c r="E759" s="113" t="s">
        <v>1435</v>
      </c>
      <c r="F759" s="113" t="s">
        <v>277</v>
      </c>
      <c r="G759" s="113" t="s">
        <v>277</v>
      </c>
      <c r="H759" s="113" t="s">
        <v>278</v>
      </c>
      <c r="I759" s="113" t="s">
        <v>302</v>
      </c>
    </row>
    <row r="760" spans="1:9" hidden="1">
      <c r="A760" s="113">
        <v>1709</v>
      </c>
      <c r="B760" s="113" t="s">
        <v>1961</v>
      </c>
      <c r="C760" s="113" t="s">
        <v>1962</v>
      </c>
      <c r="D760" s="113" t="s">
        <v>264</v>
      </c>
      <c r="E760" s="113" t="s">
        <v>1945</v>
      </c>
      <c r="F760" s="113" t="s">
        <v>277</v>
      </c>
      <c r="G760" s="113" t="s">
        <v>277</v>
      </c>
      <c r="H760" s="113" t="s">
        <v>278</v>
      </c>
      <c r="I760" s="113" t="s">
        <v>302</v>
      </c>
    </row>
    <row r="761" spans="1:9" hidden="1">
      <c r="A761" s="113">
        <v>1710</v>
      </c>
      <c r="B761" s="113" t="s">
        <v>1963</v>
      </c>
      <c r="C761" s="113" t="s">
        <v>1964</v>
      </c>
      <c r="D761" s="113" t="s">
        <v>264</v>
      </c>
      <c r="E761" s="113" t="s">
        <v>1435</v>
      </c>
      <c r="F761" s="113" t="s">
        <v>277</v>
      </c>
      <c r="G761" s="113" t="s">
        <v>277</v>
      </c>
      <c r="H761" s="113" t="s">
        <v>278</v>
      </c>
      <c r="I761" s="113" t="s">
        <v>302</v>
      </c>
    </row>
    <row r="762" spans="1:9" hidden="1">
      <c r="A762" s="113">
        <v>1711</v>
      </c>
      <c r="B762" s="113" t="s">
        <v>1965</v>
      </c>
      <c r="C762" s="113" t="s">
        <v>1966</v>
      </c>
      <c r="D762" s="113" t="s">
        <v>264</v>
      </c>
      <c r="E762" s="113" t="s">
        <v>1945</v>
      </c>
      <c r="F762" s="113" t="s">
        <v>277</v>
      </c>
      <c r="G762" s="113" t="s">
        <v>277</v>
      </c>
      <c r="H762" s="113" t="s">
        <v>278</v>
      </c>
      <c r="I762" s="113" t="s">
        <v>302</v>
      </c>
    </row>
    <row r="763" spans="1:9" hidden="1">
      <c r="A763" s="113">
        <v>1712</v>
      </c>
      <c r="B763" s="113" t="s">
        <v>1967</v>
      </c>
      <c r="C763" s="113" t="s">
        <v>1968</v>
      </c>
      <c r="D763" s="113" t="s">
        <v>264</v>
      </c>
      <c r="E763" s="113" t="s">
        <v>1969</v>
      </c>
      <c r="F763" s="113" t="s">
        <v>277</v>
      </c>
      <c r="G763" s="113" t="s">
        <v>277</v>
      </c>
      <c r="H763" s="113" t="s">
        <v>278</v>
      </c>
      <c r="I763" s="113" t="s">
        <v>279</v>
      </c>
    </row>
    <row r="764" spans="1:9" hidden="1">
      <c r="A764" s="113">
        <v>1713</v>
      </c>
      <c r="B764" s="113" t="s">
        <v>1970</v>
      </c>
      <c r="C764" s="113" t="s">
        <v>1971</v>
      </c>
      <c r="D764" s="113" t="s">
        <v>264</v>
      </c>
      <c r="E764" s="113" t="s">
        <v>1435</v>
      </c>
      <c r="F764" s="113" t="s">
        <v>277</v>
      </c>
      <c r="G764" s="113" t="s">
        <v>277</v>
      </c>
      <c r="H764" s="113" t="s">
        <v>278</v>
      </c>
      <c r="I764" s="113" t="s">
        <v>302</v>
      </c>
    </row>
    <row r="765" spans="1:9" hidden="1">
      <c r="A765" s="113">
        <v>1714</v>
      </c>
      <c r="B765" s="113" t="s">
        <v>1972</v>
      </c>
      <c r="C765" s="113" t="s">
        <v>1973</v>
      </c>
      <c r="D765" s="113" t="s">
        <v>264</v>
      </c>
      <c r="E765" s="113" t="s">
        <v>1945</v>
      </c>
      <c r="F765" s="113" t="s">
        <v>277</v>
      </c>
      <c r="G765" s="113" t="s">
        <v>277</v>
      </c>
      <c r="H765" s="113" t="s">
        <v>278</v>
      </c>
      <c r="I765" s="113" t="s">
        <v>302</v>
      </c>
    </row>
    <row r="766" spans="1:9" hidden="1">
      <c r="A766" s="113">
        <v>1715</v>
      </c>
      <c r="B766" s="113" t="s">
        <v>1974</v>
      </c>
      <c r="C766" s="113" t="s">
        <v>1975</v>
      </c>
      <c r="D766" s="113" t="s">
        <v>264</v>
      </c>
      <c r="E766" s="113" t="s">
        <v>1435</v>
      </c>
      <c r="F766" s="113" t="s">
        <v>277</v>
      </c>
      <c r="G766" s="113" t="s">
        <v>277</v>
      </c>
      <c r="H766" s="113" t="s">
        <v>278</v>
      </c>
      <c r="I766" s="113" t="s">
        <v>302</v>
      </c>
    </row>
    <row r="767" spans="1:9" hidden="1">
      <c r="A767" s="113">
        <v>1716</v>
      </c>
      <c r="B767" s="113" t="s">
        <v>1976</v>
      </c>
      <c r="C767" s="113" t="s">
        <v>1977</v>
      </c>
      <c r="D767" s="113" t="s">
        <v>264</v>
      </c>
      <c r="E767" s="113" t="s">
        <v>1969</v>
      </c>
      <c r="F767" s="113" t="s">
        <v>277</v>
      </c>
      <c r="G767" s="113" t="s">
        <v>277</v>
      </c>
      <c r="H767" s="113" t="s">
        <v>278</v>
      </c>
      <c r="I767" s="113" t="s">
        <v>279</v>
      </c>
    </row>
    <row r="768" spans="1:9" hidden="1">
      <c r="A768" s="113">
        <v>1734</v>
      </c>
      <c r="B768" s="113" t="s">
        <v>1978</v>
      </c>
      <c r="C768" s="113" t="s">
        <v>1979</v>
      </c>
      <c r="D768" s="113" t="s">
        <v>263</v>
      </c>
      <c r="E768" s="113" t="s">
        <v>1980</v>
      </c>
      <c r="F768" s="113" t="s">
        <v>277</v>
      </c>
      <c r="G768" s="113" t="s">
        <v>277</v>
      </c>
      <c r="H768" s="113" t="s">
        <v>278</v>
      </c>
      <c r="I768" s="113" t="s">
        <v>302</v>
      </c>
    </row>
    <row r="769" spans="1:9" hidden="1">
      <c r="A769" s="113">
        <v>1735</v>
      </c>
      <c r="B769" s="113" t="s">
        <v>1981</v>
      </c>
      <c r="C769" s="113" t="s">
        <v>1982</v>
      </c>
      <c r="D769" s="113" t="s">
        <v>263</v>
      </c>
      <c r="E769" s="113" t="s">
        <v>1983</v>
      </c>
      <c r="F769" s="113" t="s">
        <v>277</v>
      </c>
      <c r="G769" s="113" t="s">
        <v>277</v>
      </c>
      <c r="H769" s="113" t="s">
        <v>278</v>
      </c>
      <c r="I769" s="113" t="s">
        <v>302</v>
      </c>
    </row>
    <row r="770" spans="1:9" hidden="1">
      <c r="A770" s="113">
        <v>1736</v>
      </c>
      <c r="B770" s="113" t="s">
        <v>1984</v>
      </c>
      <c r="C770" s="113" t="s">
        <v>1985</v>
      </c>
      <c r="D770" s="113" t="s">
        <v>264</v>
      </c>
      <c r="E770" s="113" t="s">
        <v>1732</v>
      </c>
      <c r="F770" s="113" t="s">
        <v>277</v>
      </c>
      <c r="G770" s="113" t="s">
        <v>277</v>
      </c>
      <c r="H770" s="113" t="s">
        <v>278</v>
      </c>
      <c r="I770" s="113" t="s">
        <v>302</v>
      </c>
    </row>
    <row r="771" spans="1:9" hidden="1">
      <c r="A771" s="113">
        <v>1737</v>
      </c>
      <c r="B771" s="113" t="s">
        <v>1986</v>
      </c>
      <c r="C771" s="113" t="s">
        <v>1987</v>
      </c>
      <c r="D771" s="113" t="s">
        <v>264</v>
      </c>
      <c r="E771" s="113" t="s">
        <v>1732</v>
      </c>
      <c r="F771" s="113" t="s">
        <v>277</v>
      </c>
      <c r="G771" s="113" t="s">
        <v>277</v>
      </c>
      <c r="H771" s="113" t="s">
        <v>278</v>
      </c>
      <c r="I771" s="113" t="s">
        <v>302</v>
      </c>
    </row>
    <row r="772" spans="1:9" hidden="1">
      <c r="A772" s="113">
        <v>1738</v>
      </c>
      <c r="B772" s="113" t="s">
        <v>1988</v>
      </c>
      <c r="C772" s="113" t="s">
        <v>1989</v>
      </c>
      <c r="D772" s="113" t="s">
        <v>264</v>
      </c>
      <c r="E772" s="113" t="s">
        <v>1990</v>
      </c>
      <c r="F772" s="113" t="s">
        <v>277</v>
      </c>
      <c r="G772" s="113" t="s">
        <v>277</v>
      </c>
      <c r="H772" s="113" t="s">
        <v>278</v>
      </c>
      <c r="I772" s="113" t="s">
        <v>302</v>
      </c>
    </row>
    <row r="773" spans="1:9" hidden="1">
      <c r="A773" s="113">
        <v>1739</v>
      </c>
      <c r="B773" s="113" t="s">
        <v>1991</v>
      </c>
      <c r="C773" s="113" t="s">
        <v>1992</v>
      </c>
      <c r="D773" s="113" t="s">
        <v>264</v>
      </c>
      <c r="E773" s="113" t="s">
        <v>1632</v>
      </c>
      <c r="F773" s="113" t="s">
        <v>277</v>
      </c>
      <c r="G773" s="113" t="s">
        <v>277</v>
      </c>
      <c r="H773" s="113" t="s">
        <v>278</v>
      </c>
      <c r="I773" s="113" t="s">
        <v>302</v>
      </c>
    </row>
    <row r="774" spans="1:9" hidden="1">
      <c r="A774" s="113">
        <v>1740</v>
      </c>
      <c r="B774" s="113" t="s">
        <v>1423</v>
      </c>
      <c r="C774" s="113" t="s">
        <v>1993</v>
      </c>
      <c r="D774" s="113" t="s">
        <v>263</v>
      </c>
      <c r="E774" s="113" t="s">
        <v>1705</v>
      </c>
      <c r="F774" s="113" t="s">
        <v>277</v>
      </c>
      <c r="G774" s="113" t="s">
        <v>277</v>
      </c>
      <c r="H774" s="113" t="s">
        <v>278</v>
      </c>
      <c r="I774" s="113" t="s">
        <v>302</v>
      </c>
    </row>
    <row r="775" spans="1:9" hidden="1">
      <c r="A775" s="113">
        <v>1741</v>
      </c>
      <c r="B775" s="113" t="s">
        <v>1554</v>
      </c>
      <c r="C775" s="113" t="s">
        <v>1994</v>
      </c>
      <c r="D775" s="113" t="s">
        <v>263</v>
      </c>
      <c r="E775" s="113" t="s">
        <v>1632</v>
      </c>
      <c r="F775" s="113" t="s">
        <v>277</v>
      </c>
      <c r="G775" s="113" t="s">
        <v>277</v>
      </c>
      <c r="H775" s="113" t="s">
        <v>278</v>
      </c>
      <c r="I775" s="113" t="s">
        <v>302</v>
      </c>
    </row>
    <row r="776" spans="1:9" hidden="1">
      <c r="A776" s="113">
        <v>1742</v>
      </c>
      <c r="B776" s="113" t="s">
        <v>1995</v>
      </c>
      <c r="C776" s="113" t="s">
        <v>1996</v>
      </c>
      <c r="D776" s="113" t="s">
        <v>264</v>
      </c>
      <c r="E776" s="113" t="s">
        <v>1997</v>
      </c>
      <c r="F776" s="113" t="s">
        <v>277</v>
      </c>
      <c r="G776" s="113" t="s">
        <v>277</v>
      </c>
      <c r="H776" s="113" t="s">
        <v>278</v>
      </c>
      <c r="I776" s="113" t="s">
        <v>302</v>
      </c>
    </row>
    <row r="777" spans="1:9" hidden="1">
      <c r="A777" s="113">
        <v>1743</v>
      </c>
      <c r="B777" s="113" t="s">
        <v>1998</v>
      </c>
      <c r="C777" s="113" t="s">
        <v>1999</v>
      </c>
      <c r="D777" s="113" t="s">
        <v>277</v>
      </c>
      <c r="E777" s="113" t="s">
        <v>1983</v>
      </c>
      <c r="F777" s="113" t="s">
        <v>277</v>
      </c>
      <c r="G777" s="113" t="s">
        <v>277</v>
      </c>
      <c r="H777" s="113" t="s">
        <v>278</v>
      </c>
      <c r="I777" s="113" t="s">
        <v>302</v>
      </c>
    </row>
    <row r="778" spans="1:9" hidden="1">
      <c r="A778" s="113">
        <v>1744</v>
      </c>
      <c r="B778" s="113" t="s">
        <v>2000</v>
      </c>
      <c r="C778" s="113" t="s">
        <v>2001</v>
      </c>
      <c r="D778" s="113" t="s">
        <v>264</v>
      </c>
      <c r="E778" s="113" t="s">
        <v>2002</v>
      </c>
      <c r="F778" s="113" t="s">
        <v>277</v>
      </c>
      <c r="G778" s="113" t="s">
        <v>277</v>
      </c>
      <c r="H778" s="113" t="s">
        <v>278</v>
      </c>
      <c r="I778" s="113" t="s">
        <v>302</v>
      </c>
    </row>
    <row r="779" spans="1:9" hidden="1">
      <c r="A779" s="113">
        <v>1745</v>
      </c>
      <c r="B779" s="113" t="s">
        <v>2003</v>
      </c>
      <c r="C779" s="113" t="s">
        <v>2004</v>
      </c>
      <c r="D779" s="113" t="s">
        <v>264</v>
      </c>
      <c r="E779" s="113" t="s">
        <v>381</v>
      </c>
      <c r="F779" s="113" t="s">
        <v>277</v>
      </c>
      <c r="G779" s="113" t="s">
        <v>277</v>
      </c>
      <c r="H779" s="113" t="s">
        <v>278</v>
      </c>
      <c r="I779" s="113" t="s">
        <v>279</v>
      </c>
    </row>
    <row r="780" spans="1:9" hidden="1">
      <c r="A780" s="113">
        <v>1746</v>
      </c>
      <c r="B780" s="113" t="s">
        <v>2005</v>
      </c>
      <c r="C780" s="113" t="s">
        <v>2006</v>
      </c>
      <c r="D780" s="113" t="s">
        <v>264</v>
      </c>
      <c r="E780" s="113" t="s">
        <v>2007</v>
      </c>
      <c r="F780" s="113" t="s">
        <v>277</v>
      </c>
      <c r="G780" s="113" t="s">
        <v>277</v>
      </c>
      <c r="H780" s="113" t="s">
        <v>278</v>
      </c>
      <c r="I780" s="113" t="s">
        <v>279</v>
      </c>
    </row>
    <row r="781" spans="1:9" hidden="1">
      <c r="A781" s="113">
        <v>1747</v>
      </c>
      <c r="B781" s="113" t="s">
        <v>2008</v>
      </c>
      <c r="C781" s="113" t="s">
        <v>2009</v>
      </c>
      <c r="D781" s="113" t="s">
        <v>264</v>
      </c>
      <c r="E781" s="113" t="s">
        <v>1969</v>
      </c>
      <c r="F781" s="113" t="s">
        <v>277</v>
      </c>
      <c r="G781" s="113" t="s">
        <v>277</v>
      </c>
      <c r="H781" s="113" t="s">
        <v>278</v>
      </c>
      <c r="I781" s="113" t="s">
        <v>279</v>
      </c>
    </row>
    <row r="782" spans="1:9" hidden="1">
      <c r="A782" s="113">
        <v>1748</v>
      </c>
      <c r="B782" s="113" t="s">
        <v>2010</v>
      </c>
      <c r="C782" s="113" t="s">
        <v>2011</v>
      </c>
      <c r="D782" s="113" t="s">
        <v>264</v>
      </c>
      <c r="E782" s="113" t="s">
        <v>1969</v>
      </c>
      <c r="F782" s="113" t="s">
        <v>277</v>
      </c>
      <c r="G782" s="113" t="s">
        <v>277</v>
      </c>
      <c r="H782" s="113" t="s">
        <v>278</v>
      </c>
      <c r="I782" s="113" t="s">
        <v>279</v>
      </c>
    </row>
    <row r="783" spans="1:9" hidden="1">
      <c r="A783" s="113">
        <v>1752</v>
      </c>
      <c r="B783" s="113" t="s">
        <v>2014</v>
      </c>
      <c r="C783" s="113" t="s">
        <v>2015</v>
      </c>
      <c r="D783" s="113" t="s">
        <v>264</v>
      </c>
      <c r="E783" s="113" t="s">
        <v>2012</v>
      </c>
      <c r="F783" s="113" t="s">
        <v>277</v>
      </c>
      <c r="G783" s="113" t="s">
        <v>277</v>
      </c>
      <c r="H783" s="113" t="s">
        <v>278</v>
      </c>
      <c r="I783" s="113" t="s">
        <v>302</v>
      </c>
    </row>
    <row r="784" spans="1:9" hidden="1">
      <c r="A784" s="113">
        <v>1753</v>
      </c>
      <c r="B784" s="113" t="s">
        <v>2016</v>
      </c>
      <c r="C784" s="113" t="s">
        <v>2017</v>
      </c>
      <c r="D784" s="113" t="s">
        <v>264</v>
      </c>
      <c r="E784" s="113" t="s">
        <v>2012</v>
      </c>
      <c r="F784" s="113" t="s">
        <v>277</v>
      </c>
      <c r="G784" s="113" t="s">
        <v>277</v>
      </c>
      <c r="H784" s="113" t="s">
        <v>278</v>
      </c>
      <c r="I784" s="113" t="s">
        <v>302</v>
      </c>
    </row>
    <row r="785" spans="1:9" hidden="1">
      <c r="A785" s="113">
        <v>1754</v>
      </c>
      <c r="B785" s="113" t="s">
        <v>824</v>
      </c>
      <c r="C785" s="113" t="s">
        <v>2018</v>
      </c>
      <c r="D785" s="113" t="s">
        <v>264</v>
      </c>
      <c r="E785" s="113" t="s">
        <v>2012</v>
      </c>
      <c r="F785" s="113" t="s">
        <v>277</v>
      </c>
      <c r="G785" s="113" t="s">
        <v>277</v>
      </c>
      <c r="H785" s="113" t="s">
        <v>278</v>
      </c>
      <c r="I785" s="113" t="s">
        <v>302</v>
      </c>
    </row>
    <row r="786" spans="1:9" hidden="1">
      <c r="A786" s="113">
        <v>1755</v>
      </c>
      <c r="B786" s="113" t="s">
        <v>1153</v>
      </c>
      <c r="C786" s="113" t="s">
        <v>2019</v>
      </c>
      <c r="D786" s="113" t="s">
        <v>264</v>
      </c>
      <c r="E786" s="113" t="s">
        <v>2012</v>
      </c>
      <c r="F786" s="113" t="s">
        <v>277</v>
      </c>
      <c r="G786" s="113" t="s">
        <v>277</v>
      </c>
      <c r="H786" s="113" t="s">
        <v>278</v>
      </c>
      <c r="I786" s="113" t="s">
        <v>302</v>
      </c>
    </row>
    <row r="787" spans="1:9" hidden="1">
      <c r="A787" s="113">
        <v>1756</v>
      </c>
      <c r="B787" s="113" t="s">
        <v>1197</v>
      </c>
      <c r="C787" s="113" t="s">
        <v>2020</v>
      </c>
      <c r="D787" s="113" t="s">
        <v>264</v>
      </c>
      <c r="E787" s="113" t="s">
        <v>2012</v>
      </c>
      <c r="F787" s="113" t="s">
        <v>277</v>
      </c>
      <c r="G787" s="113" t="s">
        <v>277</v>
      </c>
      <c r="H787" s="113" t="s">
        <v>278</v>
      </c>
      <c r="I787" s="113" t="s">
        <v>302</v>
      </c>
    </row>
    <row r="788" spans="1:9" hidden="1">
      <c r="A788" s="113">
        <v>1757</v>
      </c>
      <c r="B788" s="113" t="s">
        <v>2021</v>
      </c>
      <c r="C788" s="113" t="s">
        <v>2022</v>
      </c>
      <c r="D788" s="113" t="s">
        <v>264</v>
      </c>
      <c r="E788" s="113" t="s">
        <v>2012</v>
      </c>
      <c r="F788" s="113" t="s">
        <v>277</v>
      </c>
      <c r="G788" s="113" t="s">
        <v>277</v>
      </c>
      <c r="H788" s="113" t="s">
        <v>278</v>
      </c>
      <c r="I788" s="113" t="s">
        <v>302</v>
      </c>
    </row>
    <row r="789" spans="1:9" hidden="1">
      <c r="A789" s="113">
        <v>1758</v>
      </c>
      <c r="B789" s="113" t="s">
        <v>2023</v>
      </c>
      <c r="C789" s="113" t="s">
        <v>2024</v>
      </c>
      <c r="D789" s="113" t="s">
        <v>264</v>
      </c>
      <c r="E789" s="113" t="s">
        <v>2012</v>
      </c>
      <c r="F789" s="113" t="s">
        <v>277</v>
      </c>
      <c r="G789" s="113" t="s">
        <v>277</v>
      </c>
      <c r="H789" s="113" t="s">
        <v>278</v>
      </c>
      <c r="I789" s="113" t="s">
        <v>302</v>
      </c>
    </row>
    <row r="790" spans="1:9" hidden="1">
      <c r="A790" s="113">
        <v>1759</v>
      </c>
      <c r="B790" s="113" t="s">
        <v>2025</v>
      </c>
      <c r="C790" s="113" t="s">
        <v>2026</v>
      </c>
      <c r="D790" s="113" t="s">
        <v>264</v>
      </c>
      <c r="E790" s="113" t="s">
        <v>2012</v>
      </c>
      <c r="F790" s="113" t="s">
        <v>277</v>
      </c>
      <c r="G790" s="113" t="s">
        <v>277</v>
      </c>
      <c r="H790" s="113" t="s">
        <v>278</v>
      </c>
      <c r="I790" s="113" t="s">
        <v>302</v>
      </c>
    </row>
    <row r="791" spans="1:9" hidden="1">
      <c r="A791" s="113">
        <v>1760</v>
      </c>
      <c r="B791" s="113" t="s">
        <v>2027</v>
      </c>
      <c r="C791" s="113" t="s">
        <v>2028</v>
      </c>
      <c r="D791" s="113" t="s">
        <v>264</v>
      </c>
      <c r="E791" s="113" t="s">
        <v>529</v>
      </c>
      <c r="F791" s="113" t="s">
        <v>277</v>
      </c>
      <c r="G791" s="113" t="s">
        <v>277</v>
      </c>
      <c r="H791" s="113" t="s">
        <v>278</v>
      </c>
      <c r="I791" s="113" t="s">
        <v>302</v>
      </c>
    </row>
    <row r="792" spans="1:9" hidden="1">
      <c r="A792" s="113">
        <v>1761</v>
      </c>
      <c r="B792" s="113" t="s">
        <v>2013</v>
      </c>
      <c r="C792" s="113" t="s">
        <v>2029</v>
      </c>
      <c r="D792" s="113" t="s">
        <v>264</v>
      </c>
      <c r="E792" s="113" t="s">
        <v>2030</v>
      </c>
      <c r="F792" s="113" t="s">
        <v>277</v>
      </c>
      <c r="G792" s="113" t="s">
        <v>277</v>
      </c>
      <c r="H792" s="113" t="s">
        <v>278</v>
      </c>
      <c r="I792" s="113" t="s">
        <v>302</v>
      </c>
    </row>
    <row r="793" spans="1:9" hidden="1">
      <c r="A793" s="113">
        <v>1762</v>
      </c>
      <c r="B793" s="113" t="s">
        <v>2031</v>
      </c>
      <c r="C793" s="113" t="s">
        <v>2032</v>
      </c>
      <c r="D793" s="113" t="s">
        <v>264</v>
      </c>
      <c r="E793" s="113" t="s">
        <v>1699</v>
      </c>
      <c r="F793" s="113" t="s">
        <v>277</v>
      </c>
      <c r="G793" s="113" t="s">
        <v>277</v>
      </c>
      <c r="H793" s="113" t="s">
        <v>278</v>
      </c>
      <c r="I793" s="113" t="s">
        <v>302</v>
      </c>
    </row>
    <row r="794" spans="1:9" hidden="1">
      <c r="A794" s="113">
        <v>1763</v>
      </c>
      <c r="B794" s="113" t="s">
        <v>2033</v>
      </c>
      <c r="C794" s="113" t="s">
        <v>2034</v>
      </c>
      <c r="D794" s="113" t="s">
        <v>264</v>
      </c>
      <c r="E794" s="113" t="s">
        <v>1702</v>
      </c>
      <c r="F794" s="113" t="s">
        <v>277</v>
      </c>
      <c r="G794" s="113" t="s">
        <v>277</v>
      </c>
      <c r="H794" s="113" t="s">
        <v>278</v>
      </c>
      <c r="I794" s="113" t="s">
        <v>302</v>
      </c>
    </row>
    <row r="795" spans="1:9" hidden="1">
      <c r="A795" s="113">
        <v>1764</v>
      </c>
      <c r="B795" s="113" t="s">
        <v>2035</v>
      </c>
      <c r="C795" s="113" t="s">
        <v>2036</v>
      </c>
      <c r="D795" s="113" t="s">
        <v>264</v>
      </c>
      <c r="E795" s="113" t="s">
        <v>1705</v>
      </c>
      <c r="F795" s="113" t="s">
        <v>277</v>
      </c>
      <c r="G795" s="113" t="s">
        <v>277</v>
      </c>
      <c r="H795" s="113" t="s">
        <v>278</v>
      </c>
      <c r="I795" s="113" t="s">
        <v>302</v>
      </c>
    </row>
  </sheetData>
  <autoFilter ref="A1:I795">
    <filterColumn colId="8">
      <filters>
        <filter val="Approved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7"/>
  <sheetViews>
    <sheetView zoomScale="55" zoomScaleNormal="55" workbookViewId="0">
      <selection activeCell="B39" sqref="B39"/>
    </sheetView>
  </sheetViews>
  <sheetFormatPr defaultRowHeight="14.5"/>
  <cols>
    <col min="1" max="1" width="8.36328125" customWidth="1"/>
    <col min="2" max="2" width="42.6328125" customWidth="1"/>
    <col min="3" max="3" width="5.08984375" bestFit="1" customWidth="1"/>
    <col min="4" max="4" width="6.453125" style="47" customWidth="1"/>
    <col min="5" max="6" width="4.26953125" style="47" customWidth="1"/>
    <col min="7" max="7" width="6" style="44" bestFit="1" customWidth="1"/>
    <col min="8" max="8" width="7.81640625" customWidth="1"/>
    <col min="9" max="9" width="9.81640625" customWidth="1"/>
    <col min="10" max="10" width="5.08984375" customWidth="1"/>
    <col min="11" max="11" width="6.7265625" bestFit="1" customWidth="1"/>
    <col min="12" max="12" width="46.36328125" customWidth="1"/>
    <col min="13" max="13" width="5.81640625" customWidth="1"/>
  </cols>
  <sheetData>
    <row r="1" spans="1:9" ht="18.5">
      <c r="A1" s="514" t="s">
        <v>222</v>
      </c>
      <c r="B1" s="514"/>
      <c r="C1" s="514"/>
      <c r="D1" s="514"/>
      <c r="E1" s="514"/>
      <c r="F1" s="514"/>
      <c r="G1" s="514"/>
      <c r="H1" s="514"/>
      <c r="I1" s="514"/>
    </row>
    <row r="2" spans="1:9" s="35" customFormat="1" ht="26">
      <c r="A2" s="34" t="s">
        <v>223</v>
      </c>
      <c r="B2" s="34" t="s">
        <v>224</v>
      </c>
      <c r="C2" s="34" t="s">
        <v>225</v>
      </c>
      <c r="D2" s="34" t="s">
        <v>226</v>
      </c>
      <c r="E2" s="34" t="s">
        <v>227</v>
      </c>
      <c r="F2" s="34" t="s">
        <v>228</v>
      </c>
      <c r="G2" s="42" t="s">
        <v>229</v>
      </c>
      <c r="H2" s="34" t="s">
        <v>241</v>
      </c>
      <c r="I2" s="34" t="s">
        <v>230</v>
      </c>
    </row>
    <row r="3" spans="1:9">
      <c r="A3" s="30" t="s">
        <v>199</v>
      </c>
      <c r="B3" s="30" t="s">
        <v>200</v>
      </c>
      <c r="C3" s="30" t="s">
        <v>199</v>
      </c>
      <c r="D3" s="45"/>
      <c r="E3" s="45"/>
      <c r="F3" s="45"/>
      <c r="G3" s="43"/>
      <c r="H3" s="37"/>
      <c r="I3" s="37"/>
    </row>
    <row r="4" spans="1:9">
      <c r="A4" s="31">
        <v>101</v>
      </c>
      <c r="B4" s="32" t="s">
        <v>201</v>
      </c>
      <c r="C4" s="30" t="s">
        <v>199</v>
      </c>
      <c r="D4" s="45"/>
      <c r="E4" s="45"/>
      <c r="F4" s="45"/>
      <c r="G4" s="43"/>
      <c r="H4" s="37"/>
      <c r="I4" s="38"/>
    </row>
    <row r="5" spans="1:9">
      <c r="A5" s="30" t="s">
        <v>202</v>
      </c>
      <c r="B5" s="30" t="s">
        <v>203</v>
      </c>
      <c r="C5" s="30" t="s">
        <v>204</v>
      </c>
      <c r="D5" s="45"/>
      <c r="E5" s="45"/>
      <c r="F5" s="45"/>
      <c r="G5" s="43">
        <f>D5*E5*F5</f>
        <v>0</v>
      </c>
      <c r="H5" s="40"/>
      <c r="I5" s="38">
        <f>G5*H5</f>
        <v>0</v>
      </c>
    </row>
    <row r="6" spans="1:9">
      <c r="A6" s="30" t="s">
        <v>205</v>
      </c>
      <c r="B6" s="30" t="s">
        <v>206</v>
      </c>
      <c r="C6" s="30" t="s">
        <v>204</v>
      </c>
      <c r="D6" s="45"/>
      <c r="E6" s="45"/>
      <c r="F6" s="45"/>
      <c r="G6" s="43">
        <f>D6*E6*F6</f>
        <v>0</v>
      </c>
      <c r="H6" s="40"/>
      <c r="I6" s="38">
        <f>G6*H6</f>
        <v>0</v>
      </c>
    </row>
    <row r="7" spans="1:9">
      <c r="A7" s="31">
        <v>107</v>
      </c>
      <c r="B7" s="32" t="s">
        <v>207</v>
      </c>
      <c r="C7" s="30" t="s">
        <v>199</v>
      </c>
      <c r="D7" s="45"/>
      <c r="E7" s="45"/>
      <c r="F7" s="45"/>
      <c r="G7" s="43"/>
      <c r="H7" s="40"/>
      <c r="I7" s="38"/>
    </row>
    <row r="8" spans="1:9">
      <c r="A8" s="30" t="s">
        <v>202</v>
      </c>
      <c r="B8" s="33" t="s">
        <v>207</v>
      </c>
      <c r="C8" s="30" t="s">
        <v>204</v>
      </c>
      <c r="D8" s="45"/>
      <c r="E8" s="45"/>
      <c r="F8" s="45"/>
      <c r="G8" s="43">
        <f>20-2</f>
        <v>18</v>
      </c>
      <c r="H8" s="40"/>
      <c r="I8" s="38">
        <f>G8*H8</f>
        <v>0</v>
      </c>
    </row>
    <row r="9" spans="1:9" ht="39">
      <c r="A9" s="31">
        <v>109</v>
      </c>
      <c r="B9" s="33" t="s">
        <v>240</v>
      </c>
      <c r="C9" s="30" t="s">
        <v>204</v>
      </c>
      <c r="D9" s="45"/>
      <c r="E9" s="45"/>
      <c r="F9" s="45"/>
      <c r="G9" s="43">
        <f>(G5+G6+G8)*F9</f>
        <v>0</v>
      </c>
      <c r="H9" s="41"/>
      <c r="I9" s="38">
        <f>G9*H9</f>
        <v>0</v>
      </c>
    </row>
    <row r="10" spans="1:9">
      <c r="A10" s="30"/>
      <c r="B10" s="30" t="s">
        <v>209</v>
      </c>
      <c r="C10" s="30" t="s">
        <v>199</v>
      </c>
      <c r="D10" s="45"/>
      <c r="E10" s="45"/>
      <c r="F10" s="45"/>
      <c r="G10" s="43"/>
      <c r="H10" s="40"/>
      <c r="I10" s="38"/>
    </row>
    <row r="11" spans="1:9">
      <c r="A11" s="31">
        <v>201</v>
      </c>
      <c r="B11" s="33" t="s">
        <v>210</v>
      </c>
      <c r="C11" s="30" t="s">
        <v>204</v>
      </c>
      <c r="D11" s="45"/>
      <c r="E11" s="45"/>
      <c r="F11" s="45"/>
      <c r="G11" s="43">
        <f>D11*E11*F11</f>
        <v>0</v>
      </c>
      <c r="H11" s="40"/>
      <c r="I11" s="38">
        <f>H11*G11</f>
        <v>0</v>
      </c>
    </row>
    <row r="12" spans="1:9">
      <c r="A12" s="31">
        <v>205</v>
      </c>
      <c r="B12" s="33" t="s">
        <v>211</v>
      </c>
      <c r="C12" s="30" t="s">
        <v>199</v>
      </c>
      <c r="D12" s="45"/>
      <c r="E12" s="45"/>
      <c r="F12" s="45"/>
      <c r="G12" s="43"/>
      <c r="H12" s="40"/>
      <c r="I12" s="38"/>
    </row>
    <row r="13" spans="1:9">
      <c r="A13" s="30" t="s">
        <v>202</v>
      </c>
      <c r="B13" s="33" t="s">
        <v>212</v>
      </c>
      <c r="C13" s="30" t="s">
        <v>204</v>
      </c>
      <c r="D13" s="45"/>
      <c r="E13" s="45"/>
      <c r="F13" s="45"/>
      <c r="G13" s="43"/>
      <c r="H13" s="40"/>
      <c r="I13" s="38"/>
    </row>
    <row r="14" spans="1:9">
      <c r="A14" s="30" t="s">
        <v>199</v>
      </c>
      <c r="B14" s="30" t="s">
        <v>215</v>
      </c>
      <c r="C14" s="30" t="s">
        <v>199</v>
      </c>
      <c r="D14" s="45"/>
      <c r="E14" s="45"/>
      <c r="F14" s="45"/>
      <c r="G14" s="43"/>
      <c r="H14" s="40"/>
      <c r="I14" s="38"/>
    </row>
    <row r="15" spans="1:9">
      <c r="A15" s="31">
        <v>301</v>
      </c>
      <c r="B15" s="33" t="s">
        <v>216</v>
      </c>
      <c r="C15" s="30" t="s">
        <v>217</v>
      </c>
      <c r="D15" s="45"/>
      <c r="E15" s="45"/>
      <c r="F15" s="45"/>
      <c r="G15" s="43">
        <v>4</v>
      </c>
      <c r="H15" s="40"/>
      <c r="I15" s="38">
        <f>G15*H15</f>
        <v>0</v>
      </c>
    </row>
    <row r="16" spans="1:9">
      <c r="A16" s="31">
        <v>402</v>
      </c>
      <c r="B16" s="36" t="s">
        <v>231</v>
      </c>
      <c r="C16" s="30" t="s">
        <v>219</v>
      </c>
      <c r="D16" s="45"/>
      <c r="E16" s="45"/>
      <c r="F16" s="45"/>
      <c r="G16" s="43">
        <v>0.1</v>
      </c>
      <c r="H16" s="40"/>
      <c r="I16" s="38">
        <f>+G16*H16</f>
        <v>0</v>
      </c>
    </row>
    <row r="17" spans="1:9">
      <c r="A17" s="30">
        <v>511</v>
      </c>
      <c r="B17" s="33" t="s">
        <v>221</v>
      </c>
      <c r="C17" s="30" t="s">
        <v>217</v>
      </c>
      <c r="D17" s="45"/>
      <c r="E17" s="45"/>
      <c r="F17" s="45"/>
      <c r="G17" s="43">
        <v>4</v>
      </c>
      <c r="H17" s="39"/>
      <c r="I17" s="38">
        <f>+G17*H17</f>
        <v>0</v>
      </c>
    </row>
    <row r="18" spans="1:9">
      <c r="A18" s="29"/>
      <c r="B18" s="29"/>
      <c r="C18" s="29"/>
      <c r="D18" s="46"/>
      <c r="E18" s="506" t="s">
        <v>250</v>
      </c>
      <c r="F18" s="506"/>
      <c r="G18" s="506"/>
      <c r="H18" s="507"/>
      <c r="I18" s="55">
        <f>SUM(I5:I17)</f>
        <v>0</v>
      </c>
    </row>
    <row r="19" spans="1:9" s="56" customFormat="1">
      <c r="A19" s="29"/>
      <c r="B19" s="29"/>
      <c r="C19" s="29"/>
      <c r="D19" s="508" t="s">
        <v>246</v>
      </c>
      <c r="E19" s="508"/>
      <c r="F19" s="508"/>
      <c r="G19" s="508"/>
      <c r="H19" s="54" t="s">
        <v>247</v>
      </c>
      <c r="I19" s="55"/>
    </row>
    <row r="20" spans="1:9" s="56" customFormat="1">
      <c r="A20" s="29"/>
      <c r="B20" s="62" t="s">
        <v>248</v>
      </c>
      <c r="C20" s="62"/>
      <c r="D20" s="509"/>
      <c r="E20" s="510"/>
      <c r="F20" s="510"/>
      <c r="G20" s="511"/>
      <c r="H20" s="72"/>
      <c r="I20" s="55">
        <f>D20*H20/1000</f>
        <v>0</v>
      </c>
    </row>
    <row r="21" spans="1:9">
      <c r="A21" s="29"/>
      <c r="B21" s="29"/>
      <c r="C21" s="29"/>
      <c r="D21" s="29"/>
      <c r="E21" s="512" t="s">
        <v>249</v>
      </c>
      <c r="F21" s="512"/>
      <c r="G21" s="512"/>
      <c r="H21" s="513"/>
      <c r="I21" s="55">
        <f>I18+I20</f>
        <v>0</v>
      </c>
    </row>
    <row r="22" spans="1:9" ht="18.5">
      <c r="A22" s="514" t="s">
        <v>242</v>
      </c>
      <c r="B22" s="514"/>
      <c r="C22" s="514"/>
      <c r="D22" s="514"/>
      <c r="E22" s="514"/>
      <c r="F22" s="514"/>
      <c r="G22" s="514"/>
      <c r="H22" s="514"/>
      <c r="I22" s="514"/>
    </row>
    <row r="23" spans="1:9" ht="26">
      <c r="A23" s="34" t="s">
        <v>196</v>
      </c>
      <c r="B23" s="34" t="s">
        <v>197</v>
      </c>
      <c r="C23" s="34" t="s">
        <v>198</v>
      </c>
      <c r="D23" s="34" t="s">
        <v>226</v>
      </c>
      <c r="E23" s="34" t="s">
        <v>227</v>
      </c>
      <c r="F23" s="34" t="s">
        <v>228</v>
      </c>
      <c r="G23" s="42" t="s">
        <v>229</v>
      </c>
      <c r="H23" s="34" t="s">
        <v>251</v>
      </c>
      <c r="I23" s="34" t="s">
        <v>230</v>
      </c>
    </row>
    <row r="24" spans="1:9">
      <c r="A24" s="58" t="s">
        <v>199</v>
      </c>
      <c r="B24" s="58" t="s">
        <v>200</v>
      </c>
      <c r="C24" s="58" t="s">
        <v>199</v>
      </c>
      <c r="D24" s="62"/>
      <c r="E24" s="62"/>
      <c r="F24" s="62"/>
      <c r="G24" s="62"/>
      <c r="H24" s="62"/>
      <c r="I24" s="68"/>
    </row>
    <row r="25" spans="1:9">
      <c r="A25" s="59">
        <v>101</v>
      </c>
      <c r="B25" s="60" t="s">
        <v>201</v>
      </c>
      <c r="C25" s="58" t="s">
        <v>199</v>
      </c>
      <c r="D25" s="62"/>
      <c r="E25" s="62"/>
      <c r="F25" s="62"/>
      <c r="G25" s="62"/>
      <c r="H25" s="62"/>
      <c r="I25" s="69"/>
    </row>
    <row r="26" spans="1:9">
      <c r="A26" s="58" t="s">
        <v>202</v>
      </c>
      <c r="B26" s="58" t="s">
        <v>203</v>
      </c>
      <c r="C26" s="58" t="s">
        <v>204</v>
      </c>
      <c r="D26" s="62"/>
      <c r="E26" s="66"/>
      <c r="F26" s="66"/>
      <c r="G26" s="66"/>
      <c r="H26" s="66"/>
      <c r="I26" s="67"/>
    </row>
    <row r="27" spans="1:9">
      <c r="A27" s="58" t="s">
        <v>205</v>
      </c>
      <c r="B27" s="58" t="s">
        <v>206</v>
      </c>
      <c r="C27" s="58" t="s">
        <v>204</v>
      </c>
      <c r="D27" s="62"/>
      <c r="E27" s="66"/>
      <c r="F27" s="66"/>
      <c r="G27" s="66"/>
      <c r="H27" s="66"/>
      <c r="I27" s="67"/>
    </row>
    <row r="28" spans="1:9">
      <c r="A28" s="59">
        <v>107</v>
      </c>
      <c r="B28" s="60" t="s">
        <v>207</v>
      </c>
      <c r="C28" s="58" t="s">
        <v>199</v>
      </c>
      <c r="D28" s="62"/>
      <c r="E28" s="66"/>
      <c r="F28" s="66"/>
      <c r="G28" s="66"/>
      <c r="H28" s="66"/>
      <c r="I28" s="67"/>
    </row>
    <row r="29" spans="1:9">
      <c r="A29" s="58" t="s">
        <v>202</v>
      </c>
      <c r="B29" s="61" t="s">
        <v>207</v>
      </c>
      <c r="C29" s="58" t="s">
        <v>204</v>
      </c>
      <c r="D29" s="62"/>
      <c r="E29" s="66"/>
      <c r="F29" s="66"/>
      <c r="G29" s="66"/>
      <c r="H29" s="66"/>
      <c r="I29" s="67"/>
    </row>
    <row r="30" spans="1:9" ht="39">
      <c r="A30" s="59">
        <v>109</v>
      </c>
      <c r="B30" s="61" t="s">
        <v>208</v>
      </c>
      <c r="C30" s="58" t="s">
        <v>204</v>
      </c>
      <c r="D30" s="62"/>
      <c r="E30" s="66"/>
      <c r="F30" s="66"/>
      <c r="G30" s="66"/>
      <c r="H30" s="67"/>
      <c r="I30" s="67"/>
    </row>
    <row r="31" spans="1:9">
      <c r="A31" s="58"/>
      <c r="B31" s="58" t="s">
        <v>209</v>
      </c>
      <c r="C31" s="58" t="s">
        <v>199</v>
      </c>
      <c r="D31" s="62"/>
      <c r="E31" s="66"/>
      <c r="F31" s="66"/>
      <c r="G31" s="66"/>
      <c r="H31" s="66"/>
      <c r="I31" s="67"/>
    </row>
    <row r="32" spans="1:9">
      <c r="A32" s="59">
        <v>201</v>
      </c>
      <c r="B32" s="61" t="s">
        <v>210</v>
      </c>
      <c r="C32" s="58" t="s">
        <v>204</v>
      </c>
      <c r="D32" s="62"/>
      <c r="E32" s="66"/>
      <c r="F32" s="66"/>
      <c r="G32" s="66"/>
      <c r="H32" s="66"/>
      <c r="I32" s="67"/>
    </row>
    <row r="33" spans="1:9">
      <c r="A33" s="59">
        <v>205</v>
      </c>
      <c r="B33" s="61" t="s">
        <v>211</v>
      </c>
      <c r="C33" s="58" t="s">
        <v>199</v>
      </c>
      <c r="D33" s="62"/>
      <c r="E33" s="66"/>
      <c r="F33" s="66"/>
      <c r="G33" s="66"/>
      <c r="H33" s="66"/>
      <c r="I33" s="67"/>
    </row>
    <row r="34" spans="1:9">
      <c r="A34" s="58" t="s">
        <v>202</v>
      </c>
      <c r="B34" s="61" t="s">
        <v>243</v>
      </c>
      <c r="C34" s="58" t="s">
        <v>204</v>
      </c>
      <c r="D34" s="62"/>
      <c r="E34" s="66"/>
      <c r="F34" s="66"/>
      <c r="G34" s="66"/>
      <c r="H34" s="66"/>
      <c r="I34" s="67"/>
    </row>
    <row r="35" spans="1:9">
      <c r="A35" s="59">
        <v>206</v>
      </c>
      <c r="B35" s="61" t="s">
        <v>213</v>
      </c>
      <c r="C35" s="58" t="s">
        <v>199</v>
      </c>
      <c r="D35" s="62"/>
      <c r="E35" s="66"/>
      <c r="F35" s="66"/>
      <c r="G35" s="66"/>
      <c r="H35" s="66"/>
      <c r="I35" s="67"/>
    </row>
    <row r="36" spans="1:9">
      <c r="A36" s="58" t="s">
        <v>202</v>
      </c>
      <c r="B36" s="58" t="s">
        <v>214</v>
      </c>
      <c r="C36" s="58" t="s">
        <v>204</v>
      </c>
      <c r="D36" s="62"/>
      <c r="E36" s="66"/>
      <c r="F36" s="66"/>
      <c r="G36" s="66"/>
      <c r="H36" s="66"/>
      <c r="I36" s="67">
        <f>+H36</f>
        <v>0</v>
      </c>
    </row>
    <row r="37" spans="1:9">
      <c r="A37" s="58" t="s">
        <v>199</v>
      </c>
      <c r="B37" s="58" t="s">
        <v>215</v>
      </c>
      <c r="C37" s="58" t="s">
        <v>199</v>
      </c>
      <c r="D37" s="62"/>
      <c r="E37" s="66"/>
      <c r="F37" s="66"/>
      <c r="G37" s="66"/>
      <c r="H37" s="66"/>
      <c r="I37" s="67"/>
    </row>
    <row r="38" spans="1:9">
      <c r="A38" s="59">
        <v>301</v>
      </c>
      <c r="B38" s="61" t="s">
        <v>216</v>
      </c>
      <c r="C38" s="58" t="s">
        <v>217</v>
      </c>
      <c r="D38" s="62"/>
      <c r="E38" s="66"/>
      <c r="F38" s="66"/>
      <c r="G38" s="66"/>
      <c r="H38" s="66"/>
      <c r="I38" s="67"/>
    </row>
    <row r="39" spans="1:9">
      <c r="A39" s="59">
        <v>302</v>
      </c>
      <c r="B39" s="61" t="s">
        <v>218</v>
      </c>
      <c r="C39" s="58" t="s">
        <v>217</v>
      </c>
      <c r="D39" s="62"/>
      <c r="E39" s="66"/>
      <c r="F39" s="66"/>
      <c r="G39" s="66">
        <v>4</v>
      </c>
      <c r="H39" s="66"/>
      <c r="I39" s="67">
        <f>+G39*H39</f>
        <v>0</v>
      </c>
    </row>
    <row r="40" spans="1:9">
      <c r="A40" s="59" t="s">
        <v>252</v>
      </c>
      <c r="B40" s="58" t="s">
        <v>244</v>
      </c>
      <c r="C40" s="58" t="s">
        <v>219</v>
      </c>
      <c r="D40" s="62"/>
      <c r="E40" s="66"/>
      <c r="F40" s="66"/>
      <c r="G40" s="66">
        <v>0.1</v>
      </c>
      <c r="H40" s="66"/>
      <c r="I40" s="67">
        <f>G40*H40</f>
        <v>0</v>
      </c>
    </row>
    <row r="41" spans="1:9">
      <c r="A41" s="58" t="s">
        <v>220</v>
      </c>
      <c r="B41" s="61" t="s">
        <v>221</v>
      </c>
      <c r="C41" s="58" t="s">
        <v>217</v>
      </c>
      <c r="D41" s="62"/>
      <c r="E41" s="62"/>
      <c r="F41" s="62"/>
      <c r="G41" s="62"/>
      <c r="H41" s="63"/>
      <c r="I41" s="64"/>
    </row>
    <row r="42" spans="1:9" ht="18.5">
      <c r="A42" s="58"/>
      <c r="B42" s="65"/>
      <c r="C42" s="58"/>
      <c r="D42" s="62"/>
      <c r="E42" s="62"/>
      <c r="F42" s="62"/>
      <c r="G42" s="62"/>
      <c r="H42" s="62"/>
      <c r="I42" s="70"/>
    </row>
    <row r="43" spans="1:9" s="56" customFormat="1">
      <c r="A43" s="29"/>
      <c r="B43" s="29"/>
      <c r="C43" s="29"/>
      <c r="D43" s="46"/>
      <c r="E43" s="506" t="s">
        <v>250</v>
      </c>
      <c r="F43" s="506"/>
      <c r="G43" s="506"/>
      <c r="H43" s="507"/>
      <c r="I43" s="55">
        <f>SUM(I30:I42)</f>
        <v>0</v>
      </c>
    </row>
    <row r="44" spans="1:9" s="56" customFormat="1">
      <c r="A44" s="29"/>
      <c r="B44" s="29"/>
      <c r="C44" s="29"/>
      <c r="D44" s="508" t="s">
        <v>246</v>
      </c>
      <c r="E44" s="508"/>
      <c r="F44" s="508"/>
      <c r="G44" s="508"/>
      <c r="H44" s="54" t="s">
        <v>247</v>
      </c>
      <c r="I44" s="55"/>
    </row>
    <row r="45" spans="1:9" s="56" customFormat="1">
      <c r="A45" s="29"/>
      <c r="B45" s="62" t="s">
        <v>248</v>
      </c>
      <c r="C45" s="62"/>
      <c r="D45" s="509"/>
      <c r="E45" s="510"/>
      <c r="F45" s="510"/>
      <c r="G45" s="511"/>
      <c r="H45" s="72"/>
      <c r="I45" s="55">
        <f>D45*H45/1000</f>
        <v>0</v>
      </c>
    </row>
    <row r="46" spans="1:9" s="56" customFormat="1">
      <c r="A46" s="29"/>
      <c r="B46" s="29"/>
      <c r="C46" s="29"/>
      <c r="D46" s="29"/>
      <c r="E46" s="512" t="s">
        <v>249</v>
      </c>
      <c r="F46" s="512"/>
      <c r="G46" s="512"/>
      <c r="H46" s="513"/>
      <c r="I46" s="55">
        <f>I43+I45</f>
        <v>0</v>
      </c>
    </row>
    <row r="47" spans="1:9">
      <c r="A47" s="52"/>
      <c r="B47" s="52"/>
      <c r="C47" s="52"/>
      <c r="H47" s="52"/>
      <c r="I47" s="52"/>
    </row>
    <row r="48" spans="1:9" s="73" customFormat="1" ht="15.5">
      <c r="B48" s="74" t="s">
        <v>245</v>
      </c>
      <c r="I48" s="75">
        <f>AVERAGE(I21,I46)</f>
        <v>0</v>
      </c>
    </row>
    <row r="50" spans="1:4" ht="18.5">
      <c r="A50" s="514" t="s">
        <v>232</v>
      </c>
      <c r="B50" s="514"/>
      <c r="C50" s="514"/>
      <c r="D50" s="514"/>
    </row>
    <row r="51" spans="1:4">
      <c r="A51" s="34" t="s">
        <v>223</v>
      </c>
      <c r="B51" s="34" t="s">
        <v>224</v>
      </c>
      <c r="C51" s="34" t="s">
        <v>225</v>
      </c>
      <c r="D51" s="338" t="s">
        <v>239</v>
      </c>
    </row>
    <row r="52" spans="1:4">
      <c r="A52" s="50">
        <v>2301</v>
      </c>
      <c r="B52" s="50" t="s">
        <v>233</v>
      </c>
      <c r="C52" s="53" t="s">
        <v>234</v>
      </c>
      <c r="D52" s="50"/>
    </row>
    <row r="53" spans="1:4">
      <c r="A53" s="50"/>
      <c r="B53" s="50" t="s">
        <v>235</v>
      </c>
      <c r="C53" s="53" t="s">
        <v>234</v>
      </c>
      <c r="D53" s="50"/>
    </row>
    <row r="54" spans="1:4">
      <c r="A54" s="50">
        <v>2302</v>
      </c>
      <c r="B54" s="50" t="s">
        <v>236</v>
      </c>
      <c r="C54" s="53" t="s">
        <v>234</v>
      </c>
      <c r="D54" s="50"/>
    </row>
    <row r="55" spans="1:4">
      <c r="A55" s="50"/>
      <c r="B55" s="51" t="s">
        <v>237</v>
      </c>
      <c r="C55" s="26" t="s">
        <v>234</v>
      </c>
      <c r="D55" s="26">
        <f>+D53+D54</f>
        <v>0</v>
      </c>
    </row>
    <row r="56" spans="1:4">
      <c r="A56" s="50"/>
      <c r="B56" s="50"/>
      <c r="C56" s="49"/>
      <c r="D56" s="49"/>
    </row>
    <row r="57" spans="1:4">
      <c r="A57" s="50"/>
      <c r="B57" s="48" t="s">
        <v>238</v>
      </c>
      <c r="C57" s="26" t="s">
        <v>234</v>
      </c>
      <c r="D57" s="26">
        <f>+D52*0.4</f>
        <v>0</v>
      </c>
    </row>
  </sheetData>
  <mergeCells count="11">
    <mergeCell ref="A50:D50"/>
    <mergeCell ref="A22:I22"/>
    <mergeCell ref="D19:G19"/>
    <mergeCell ref="D20:G20"/>
    <mergeCell ref="E21:H21"/>
    <mergeCell ref="E43:H43"/>
    <mergeCell ref="D44:G44"/>
    <mergeCell ref="D45:G45"/>
    <mergeCell ref="E46:H46"/>
    <mergeCell ref="A1:I1"/>
    <mergeCell ref="E18:H18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9"/>
  <sheetViews>
    <sheetView tabSelected="1" zoomScale="70" zoomScaleNormal="70" workbookViewId="0">
      <selection activeCell="E19" sqref="E19"/>
    </sheetView>
  </sheetViews>
  <sheetFormatPr defaultColWidth="9.1796875" defaultRowHeight="14.5"/>
  <cols>
    <col min="1" max="1" width="20.7265625" style="56" customWidth="1"/>
    <col min="2" max="2" width="4" style="56" customWidth="1"/>
    <col min="3" max="3" width="28.26953125" style="56" customWidth="1"/>
    <col min="4" max="4" width="3.453125" style="56" customWidth="1"/>
    <col min="5" max="5" width="29.1796875" style="56" customWidth="1"/>
    <col min="6" max="6" width="3.453125" style="56" customWidth="1"/>
    <col min="7" max="7" width="28.453125" style="56" customWidth="1"/>
    <col min="8" max="16384" width="9.1796875" style="56"/>
  </cols>
  <sheetData>
    <row r="1" spans="1:7">
      <c r="A1" s="523" t="s">
        <v>2153</v>
      </c>
      <c r="C1" s="523" t="s">
        <v>2154</v>
      </c>
      <c r="E1" s="523" t="s">
        <v>2155</v>
      </c>
      <c r="G1" s="523" t="s">
        <v>2156</v>
      </c>
    </row>
    <row r="3" spans="1:7">
      <c r="A3" s="524" t="s">
        <v>2157</v>
      </c>
      <c r="C3" s="524" t="s">
        <v>2158</v>
      </c>
      <c r="E3" s="524" t="s">
        <v>2159</v>
      </c>
      <c r="G3" s="525" t="s">
        <v>2160</v>
      </c>
    </row>
    <row r="4" spans="1:7">
      <c r="C4" s="524" t="s">
        <v>2161</v>
      </c>
      <c r="E4" s="524" t="s">
        <v>2162</v>
      </c>
      <c r="G4" s="525" t="s">
        <v>2163</v>
      </c>
    </row>
    <row r="5" spans="1:7">
      <c r="C5" s="524" t="s">
        <v>2120</v>
      </c>
      <c r="E5" s="524" t="s">
        <v>2164</v>
      </c>
      <c r="G5" s="525" t="s">
        <v>2165</v>
      </c>
    </row>
    <row r="6" spans="1:7">
      <c r="C6" s="524" t="s">
        <v>2166</v>
      </c>
      <c r="G6" s="524" t="s">
        <v>226</v>
      </c>
    </row>
    <row r="7" spans="1:7">
      <c r="C7" s="524" t="s">
        <v>98</v>
      </c>
      <c r="E7" s="523" t="s">
        <v>2167</v>
      </c>
      <c r="G7" s="524" t="s">
        <v>227</v>
      </c>
    </row>
    <row r="8" spans="1:7">
      <c r="C8" s="524" t="s">
        <v>99</v>
      </c>
      <c r="E8" s="524" t="s">
        <v>97</v>
      </c>
      <c r="G8" s="524" t="s">
        <v>228</v>
      </c>
    </row>
    <row r="9" spans="1:7">
      <c r="C9" s="524" t="s">
        <v>100</v>
      </c>
      <c r="E9" s="524" t="s">
        <v>186</v>
      </c>
      <c r="G9" s="524" t="s">
        <v>229</v>
      </c>
    </row>
    <row r="10" spans="1:7">
      <c r="C10" s="524" t="s">
        <v>101</v>
      </c>
      <c r="E10" s="524" t="s">
        <v>2168</v>
      </c>
      <c r="G10" s="524" t="s">
        <v>2159</v>
      </c>
    </row>
    <row r="11" spans="1:7">
      <c r="G11" s="524" t="s">
        <v>2169</v>
      </c>
    </row>
    <row r="12" spans="1:7" ht="29">
      <c r="A12" s="523" t="s">
        <v>2170</v>
      </c>
      <c r="C12" s="523" t="s">
        <v>2171</v>
      </c>
      <c r="E12" s="523" t="s">
        <v>2172</v>
      </c>
      <c r="G12" s="526" t="s">
        <v>2173</v>
      </c>
    </row>
    <row r="13" spans="1:7" ht="33.75" customHeight="1">
      <c r="G13" s="526" t="s">
        <v>2174</v>
      </c>
    </row>
    <row r="14" spans="1:7" ht="29">
      <c r="A14" s="524" t="s">
        <v>2175</v>
      </c>
      <c r="C14" s="524" t="s">
        <v>2176</v>
      </c>
      <c r="E14" s="526" t="s">
        <v>2177</v>
      </c>
    </row>
    <row r="15" spans="1:7" ht="29">
      <c r="A15" s="524" t="s">
        <v>2170</v>
      </c>
      <c r="C15" s="526" t="s">
        <v>2169</v>
      </c>
      <c r="E15" s="524" t="s">
        <v>2168</v>
      </c>
    </row>
    <row r="16" spans="1:7" ht="29">
      <c r="A16" s="524" t="s">
        <v>2178</v>
      </c>
      <c r="C16" s="526" t="s">
        <v>2173</v>
      </c>
      <c r="E16" s="524" t="s">
        <v>2179</v>
      </c>
    </row>
    <row r="17" spans="3:5" ht="29">
      <c r="C17" s="526" t="s">
        <v>2174</v>
      </c>
      <c r="E17" s="524" t="s">
        <v>2180</v>
      </c>
    </row>
    <row r="18" spans="3:5">
      <c r="C18" s="524" t="s">
        <v>2181</v>
      </c>
    </row>
    <row r="19" spans="3:5">
      <c r="C19" s="526" t="s">
        <v>2182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40"/>
  <sheetViews>
    <sheetView workbookViewId="0">
      <selection activeCell="J47" sqref="J47"/>
    </sheetView>
  </sheetViews>
  <sheetFormatPr defaultColWidth="9.08984375" defaultRowHeight="14.5"/>
  <cols>
    <col min="1" max="1" width="9.08984375" style="15"/>
    <col min="2" max="2" width="54" style="15" customWidth="1"/>
    <col min="3" max="16384" width="9.08984375" style="15"/>
  </cols>
  <sheetData>
    <row r="1" spans="1:2" ht="15">
      <c r="A1" s="515">
        <v>1</v>
      </c>
      <c r="B1" s="14" t="s">
        <v>1</v>
      </c>
    </row>
    <row r="2" spans="1:2">
      <c r="A2" s="516"/>
      <c r="B2" s="16" t="s">
        <v>2</v>
      </c>
    </row>
    <row r="3" spans="1:2">
      <c r="A3" s="517">
        <v>2</v>
      </c>
      <c r="B3" s="17" t="s">
        <v>15</v>
      </c>
    </row>
    <row r="4" spans="1:2">
      <c r="A4" s="517"/>
      <c r="B4" s="16" t="s">
        <v>16</v>
      </c>
    </row>
    <row r="5" spans="1:2">
      <c r="A5" s="517">
        <v>3</v>
      </c>
      <c r="B5" s="17" t="s">
        <v>63</v>
      </c>
    </row>
    <row r="6" spans="1:2">
      <c r="A6" s="517"/>
      <c r="B6" s="16" t="s">
        <v>17</v>
      </c>
    </row>
    <row r="7" spans="1:2">
      <c r="A7" s="517">
        <v>4</v>
      </c>
      <c r="B7" s="17" t="s">
        <v>19</v>
      </c>
    </row>
    <row r="8" spans="1:2" ht="42">
      <c r="A8" s="517"/>
      <c r="B8" s="16" t="s">
        <v>18</v>
      </c>
    </row>
    <row r="9" spans="1:2">
      <c r="A9" s="517">
        <v>5</v>
      </c>
      <c r="B9" s="18" t="s">
        <v>21</v>
      </c>
    </row>
    <row r="10" spans="1:2" ht="28">
      <c r="A10" s="517"/>
      <c r="B10" s="16" t="s">
        <v>3</v>
      </c>
    </row>
    <row r="11" spans="1:2">
      <c r="A11" s="518">
        <v>6</v>
      </c>
      <c r="B11" s="17" t="s">
        <v>61</v>
      </c>
    </row>
    <row r="12" spans="1:2">
      <c r="A12" s="519"/>
      <c r="B12" s="19" t="s">
        <v>62</v>
      </c>
    </row>
    <row r="13" spans="1:2">
      <c r="A13" s="518">
        <v>7</v>
      </c>
      <c r="B13" s="18" t="s">
        <v>60</v>
      </c>
    </row>
    <row r="14" spans="1:2">
      <c r="A14" s="519"/>
      <c r="B14" s="19" t="s">
        <v>30</v>
      </c>
    </row>
    <row r="15" spans="1:2">
      <c r="A15" s="517">
        <v>8</v>
      </c>
      <c r="B15" s="17" t="s">
        <v>20</v>
      </c>
    </row>
    <row r="16" spans="1:2">
      <c r="A16" s="517"/>
      <c r="B16" s="16" t="s">
        <v>4</v>
      </c>
    </row>
    <row r="17" spans="1:2">
      <c r="A17" s="517">
        <v>9</v>
      </c>
      <c r="B17" s="20" t="s">
        <v>64</v>
      </c>
    </row>
    <row r="18" spans="1:2">
      <c r="A18" s="517"/>
      <c r="B18" s="16" t="s">
        <v>6</v>
      </c>
    </row>
    <row r="19" spans="1:2">
      <c r="A19" s="517">
        <v>10</v>
      </c>
      <c r="B19" s="17" t="s">
        <v>37</v>
      </c>
    </row>
    <row r="20" spans="1:2">
      <c r="A20" s="517"/>
      <c r="B20" s="21" t="s">
        <v>8</v>
      </c>
    </row>
    <row r="21" spans="1:2">
      <c r="A21" s="517">
        <v>11</v>
      </c>
      <c r="B21" s="17" t="s">
        <v>38</v>
      </c>
    </row>
    <row r="22" spans="1:2">
      <c r="A22" s="517"/>
      <c r="B22" s="19" t="s">
        <v>9</v>
      </c>
    </row>
    <row r="23" spans="1:2">
      <c r="A23" s="517">
        <v>12</v>
      </c>
      <c r="B23" s="17" t="s">
        <v>65</v>
      </c>
    </row>
    <row r="24" spans="1:2">
      <c r="A24" s="517"/>
      <c r="B24" s="19" t="s">
        <v>13</v>
      </c>
    </row>
    <row r="25" spans="1:2">
      <c r="A25" s="517">
        <v>13</v>
      </c>
      <c r="B25" s="17" t="s">
        <v>48</v>
      </c>
    </row>
    <row r="26" spans="1:2">
      <c r="A26" s="517"/>
      <c r="B26" s="17" t="s">
        <v>49</v>
      </c>
    </row>
    <row r="27" spans="1:2">
      <c r="A27" s="517"/>
      <c r="B27" s="16" t="s">
        <v>36</v>
      </c>
    </row>
    <row r="28" spans="1:2">
      <c r="A28" s="518">
        <v>14</v>
      </c>
      <c r="B28" s="17" t="s">
        <v>50</v>
      </c>
    </row>
    <row r="29" spans="1:2">
      <c r="A29" s="519"/>
      <c r="B29" s="22" t="s">
        <v>51</v>
      </c>
    </row>
    <row r="30" spans="1:2">
      <c r="A30" s="518">
        <v>15</v>
      </c>
      <c r="B30" s="18" t="s">
        <v>1</v>
      </c>
    </row>
    <row r="31" spans="1:2">
      <c r="A31" s="519"/>
      <c r="B31" s="22" t="s">
        <v>52</v>
      </c>
    </row>
    <row r="32" spans="1:2">
      <c r="A32" s="518">
        <v>16</v>
      </c>
      <c r="B32" s="17" t="s">
        <v>53</v>
      </c>
    </row>
    <row r="33" spans="1:2">
      <c r="A33" s="519"/>
      <c r="B33" s="22" t="s">
        <v>54</v>
      </c>
    </row>
    <row r="34" spans="1:2">
      <c r="A34" s="518">
        <v>17</v>
      </c>
      <c r="B34" s="17" t="s">
        <v>55</v>
      </c>
    </row>
    <row r="35" spans="1:2">
      <c r="A35" s="519"/>
      <c r="B35" s="22" t="s">
        <v>56</v>
      </c>
    </row>
    <row r="36" spans="1:2">
      <c r="A36" s="518">
        <v>18</v>
      </c>
      <c r="B36" s="17" t="s">
        <v>57</v>
      </c>
    </row>
    <row r="37" spans="1:2">
      <c r="A37" s="519"/>
      <c r="B37" s="22" t="s">
        <v>59</v>
      </c>
    </row>
    <row r="38" spans="1:2">
      <c r="A38" s="518">
        <v>19</v>
      </c>
      <c r="B38" s="17" t="s">
        <v>1</v>
      </c>
    </row>
    <row r="39" spans="1:2">
      <c r="A39" s="519"/>
      <c r="B39" s="521" t="s">
        <v>58</v>
      </c>
    </row>
    <row r="40" spans="1:2" hidden="1">
      <c r="A40" s="520"/>
      <c r="B40" s="522"/>
    </row>
  </sheetData>
  <mergeCells count="20">
    <mergeCell ref="A38:A40"/>
    <mergeCell ref="B39:B40"/>
    <mergeCell ref="A32:A33"/>
    <mergeCell ref="A34:A35"/>
    <mergeCell ref="A36:A37"/>
    <mergeCell ref="A28:A29"/>
    <mergeCell ref="A30:A31"/>
    <mergeCell ref="A19:A20"/>
    <mergeCell ref="A21:A22"/>
    <mergeCell ref="A23:A24"/>
    <mergeCell ref="A17:A18"/>
    <mergeCell ref="A7:A8"/>
    <mergeCell ref="A9:A10"/>
    <mergeCell ref="A11:A12"/>
    <mergeCell ref="A25:A27"/>
    <mergeCell ref="A1:A2"/>
    <mergeCell ref="A3:A4"/>
    <mergeCell ref="A5:A6"/>
    <mergeCell ref="A13:A14"/>
    <mergeCell ref="A15:A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Physical quantity format</vt:lpstr>
      <vt:lpstr>PEM</vt:lpstr>
      <vt:lpstr>Composite Rate</vt:lpstr>
      <vt:lpstr>Uniq fields</vt:lpstr>
      <vt:lpstr>Sheet1</vt:lpstr>
      <vt:lpstr>'Composite Rate'!Print_Area</vt:lpstr>
      <vt:lpstr>'Physical quantity format'!Print_Area</vt:lpstr>
      <vt:lpstr>'Physical quantity format'!Print_Titles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Saravana Kumar S.</dc:creator>
  <cp:lastModifiedBy>Ashok Kumar</cp:lastModifiedBy>
  <cp:lastPrinted>2020-06-16T10:51:22Z</cp:lastPrinted>
  <dcterms:created xsi:type="dcterms:W3CDTF">2019-09-09T05:27:05Z</dcterms:created>
  <dcterms:modified xsi:type="dcterms:W3CDTF">2020-06-16T10:51:23Z</dcterms:modified>
</cp:coreProperties>
</file>