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Y:\2026-27\19. IA 2619 AIR FRT RATE CONTRACT\"/>
    </mc:Choice>
  </mc:AlternateContent>
  <xr:revisionPtr revIDLastSave="0" documentId="13_ncr:1_{42736BF9-F538-4616-AC5E-99346126CB01}" xr6:coauthVersionLast="36" xr6:coauthVersionMax="36" xr10:uidLastSave="{00000000-0000-0000-0000-000000000000}"/>
  <bookViews>
    <workbookView xWindow="0" yWindow="0" windowWidth="28800" windowHeight="12105" firstSheet="8" activeTab="8" xr2:uid="{00000000-000D-0000-FFFF-FFFF00000000}"/>
  </bookViews>
  <sheets>
    <sheet name="S-02(A1)" sheetId="1" state="hidden" r:id="rId1"/>
    <sheet name="S-02 (A2)" sheetId="15" state="hidden" r:id="rId2"/>
    <sheet name="S-03" sheetId="2" state="hidden" r:id="rId3"/>
    <sheet name="S-04" sheetId="4" state="hidden" r:id="rId4"/>
    <sheet name="S-05" sheetId="13" state="hidden" r:id="rId5"/>
    <sheet name="S-06" sheetId="14" state="hidden" r:id="rId6"/>
    <sheet name="S-07" sheetId="16" state="hidden" r:id="rId7"/>
    <sheet name="S-07A" sheetId="17" state="hidden" r:id="rId8"/>
    <sheet name="Price Bid" sheetId="25" r:id="rId9"/>
  </sheets>
  <definedNames>
    <definedName name="_xlnm.Print_Area" localSheetId="1">'S-02 (A2)'!$A$1:$H$19</definedName>
    <definedName name="_xlnm.Print_Area" localSheetId="0">'S-02(A1)'!$A$1:$H$17</definedName>
    <definedName name="_xlnm.Print_Area" localSheetId="2">'S-03'!$A$1:$G$27</definedName>
    <definedName name="_xlnm.Print_Area" localSheetId="3">'S-04'!$A$1:$H$18</definedName>
    <definedName name="_xlnm.Print_Area" localSheetId="4">'S-05'!$A$1:$J$13</definedName>
    <definedName name="_xlnm.Print_Area" localSheetId="6">'S-07'!$A$1:$D$16</definedName>
    <definedName name="_xlnm.Print_Titles" localSheetId="1">'S-02 (A2)'!$5:$7</definedName>
    <definedName name="_xlnm.Print_Titles" localSheetId="0">'S-02(A1)'!$5:$7</definedName>
    <definedName name="_xlnm.Print_Titles" localSheetId="2">'S-03'!$4:$9</definedName>
  </definedNames>
  <calcPr calcId="191029"/>
</workbook>
</file>

<file path=xl/calcChain.xml><?xml version="1.0" encoding="utf-8"?>
<calcChain xmlns="http://schemas.openxmlformats.org/spreadsheetml/2006/main">
  <c r="K10" i="25" l="1"/>
  <c r="E11" i="25"/>
  <c r="G10" i="25"/>
  <c r="G9" i="25" l="1"/>
  <c r="G8" i="25"/>
  <c r="G7" i="25"/>
  <c r="K9" i="25" l="1"/>
  <c r="F9" i="25"/>
  <c r="F8" i="25"/>
  <c r="F7" i="25"/>
  <c r="I9" i="25" l="1"/>
  <c r="J9" i="25"/>
  <c r="H59" i="25" l="1"/>
  <c r="O44" i="25"/>
  <c r="Q31" i="25"/>
  <c r="Q43" i="25"/>
  <c r="I67" i="25"/>
  <c r="M49" i="25"/>
  <c r="P29" i="25"/>
  <c r="I66" i="25"/>
  <c r="O26" i="25"/>
  <c r="I72" i="25"/>
  <c r="O27" i="25"/>
  <c r="K78" i="25"/>
  <c r="N40" i="25"/>
  <c r="M36" i="25"/>
  <c r="R29" i="25"/>
  <c r="N28" i="25"/>
  <c r="K64" i="25"/>
  <c r="P50" i="25"/>
  <c r="M32" i="25"/>
  <c r="L26" i="25"/>
  <c r="P43" i="25"/>
  <c r="H78" i="25"/>
  <c r="O50" i="25"/>
  <c r="L42" i="25"/>
  <c r="Q41" i="25"/>
  <c r="M29" i="25"/>
  <c r="L22" i="25"/>
  <c r="J70" i="25"/>
  <c r="P39" i="25"/>
  <c r="P25" i="25"/>
  <c r="Q33" i="25"/>
  <c r="O46" i="25"/>
  <c r="J67" i="25"/>
  <c r="P49" i="25"/>
  <c r="K74" i="25"/>
  <c r="Q37" i="25"/>
  <c r="Q20" i="25"/>
  <c r="N46" i="25"/>
  <c r="N35" i="25"/>
  <c r="I74" i="25"/>
  <c r="J60" i="25"/>
  <c r="N42" i="25"/>
  <c r="O33" i="25"/>
  <c r="I62" i="25"/>
  <c r="P44" i="25"/>
  <c r="L41" i="25"/>
  <c r="M44" i="25"/>
  <c r="O30" i="25"/>
  <c r="R46" i="25"/>
  <c r="L38" i="25"/>
  <c r="M20" i="25"/>
  <c r="H63" i="25"/>
  <c r="Q46" i="25"/>
  <c r="O45" i="25"/>
  <c r="H70" i="25"/>
  <c r="I71" i="25"/>
  <c r="P20" i="25"/>
  <c r="P45" i="25"/>
  <c r="Q25" i="25"/>
  <c r="Q28" i="25"/>
  <c r="P24" i="25"/>
  <c r="O43" i="25"/>
  <c r="Q39" i="25"/>
  <c r="P42" i="25"/>
  <c r="R49" i="25"/>
  <c r="P46" i="25"/>
  <c r="L34" i="25"/>
  <c r="H67" i="25"/>
  <c r="L49" i="25"/>
  <c r="H69" i="25"/>
  <c r="M30" i="25"/>
  <c r="I75" i="25"/>
  <c r="H64" i="25"/>
  <c r="I69" i="25"/>
  <c r="L44" i="25"/>
  <c r="L31" i="25"/>
  <c r="N38" i="25"/>
  <c r="J65" i="25"/>
  <c r="K59" i="25"/>
  <c r="R44" i="25"/>
  <c r="K72" i="25"/>
  <c r="K61" i="25"/>
  <c r="H60" i="25"/>
  <c r="L50" i="25"/>
  <c r="R27" i="25"/>
  <c r="H58" i="25"/>
  <c r="J61" i="25"/>
  <c r="M23" i="25"/>
  <c r="H77" i="25"/>
  <c r="L46" i="25"/>
  <c r="Q23" i="25"/>
  <c r="R37" i="25"/>
  <c r="M43" i="25"/>
  <c r="M34" i="25"/>
  <c r="Q34" i="25"/>
  <c r="P21" i="25"/>
  <c r="P48" i="25"/>
  <c r="O31" i="25"/>
  <c r="K66" i="25"/>
  <c r="K76" i="25"/>
  <c r="K75" i="25"/>
  <c r="H61" i="25"/>
  <c r="P33" i="25"/>
  <c r="I78" i="25"/>
  <c r="R30" i="25"/>
  <c r="J59" i="25"/>
  <c r="Q44" i="25"/>
  <c r="H74" i="25"/>
  <c r="Q38" i="25"/>
  <c r="I76" i="25"/>
  <c r="J62" i="25"/>
  <c r="O28" i="25"/>
  <c r="M33" i="25"/>
  <c r="K69" i="25"/>
  <c r="L47" i="25"/>
  <c r="Q42" i="25"/>
  <c r="M50" i="25"/>
  <c r="Q32" i="25"/>
  <c r="L35" i="25"/>
  <c r="Q30" i="25"/>
  <c r="N29" i="25"/>
  <c r="P26" i="25"/>
  <c r="P27" i="25"/>
  <c r="K70" i="25"/>
  <c r="L43" i="25"/>
  <c r="H73" i="25"/>
  <c r="J58" i="25"/>
  <c r="O21" i="25"/>
  <c r="L27" i="25"/>
  <c r="R20" i="25"/>
  <c r="J74" i="25"/>
  <c r="Q40" i="25"/>
  <c r="N23" i="25"/>
  <c r="R34" i="25"/>
  <c r="R33" i="25"/>
  <c r="R39" i="25"/>
  <c r="N31" i="25"/>
  <c r="L48" i="25"/>
  <c r="K80" i="25"/>
  <c r="H65" i="25"/>
  <c r="N37" i="25"/>
  <c r="J77" i="25"/>
  <c r="P36" i="25"/>
  <c r="H71" i="25"/>
  <c r="O20" i="25"/>
  <c r="I58" i="25"/>
  <c r="R43" i="25"/>
  <c r="I79" i="25"/>
  <c r="O40" i="25"/>
  <c r="R22" i="25"/>
  <c r="J78" i="25"/>
  <c r="N33" i="25"/>
  <c r="J64" i="25"/>
  <c r="L23" i="25"/>
  <c r="K63" i="25"/>
  <c r="M47" i="25"/>
  <c r="R24" i="25"/>
  <c r="H72" i="25"/>
  <c r="N39" i="25"/>
  <c r="K65" i="25"/>
  <c r="H80" i="25"/>
  <c r="H62" i="25"/>
  <c r="Q26" i="25"/>
  <c r="N30" i="25"/>
  <c r="L20" i="25"/>
  <c r="I73" i="25"/>
  <c r="N26" i="25"/>
  <c r="J73" i="25"/>
  <c r="M40" i="25"/>
  <c r="N32" i="25"/>
  <c r="O24" i="25"/>
  <c r="O32" i="25"/>
  <c r="N43" i="25"/>
  <c r="P23" i="25"/>
  <c r="N41" i="25"/>
  <c r="O29" i="25"/>
  <c r="R35" i="25"/>
  <c r="M21" i="25"/>
  <c r="Q29" i="25"/>
  <c r="L36" i="25"/>
  <c r="J63" i="25"/>
  <c r="N24" i="25"/>
  <c r="K58" i="25"/>
  <c r="M45" i="25"/>
  <c r="N49" i="25"/>
  <c r="I77" i="25"/>
  <c r="J68" i="25"/>
  <c r="O41" i="25"/>
  <c r="I64" i="25"/>
  <c r="O37" i="25"/>
  <c r="M48" i="25"/>
  <c r="H66" i="25"/>
  <c r="M31" i="25"/>
  <c r="R45" i="25"/>
  <c r="K77" i="25"/>
  <c r="M27" i="25"/>
  <c r="R31" i="25"/>
  <c r="M41" i="25"/>
  <c r="K73" i="25"/>
  <c r="K68" i="25"/>
  <c r="R21" i="25"/>
  <c r="J76" i="25"/>
  <c r="I60" i="25"/>
  <c r="I63" i="25"/>
  <c r="Q50" i="25"/>
  <c r="Q24" i="25"/>
  <c r="P47" i="25"/>
  <c r="H75" i="25"/>
  <c r="H68" i="25"/>
  <c r="O36" i="25"/>
  <c r="I70" i="25"/>
  <c r="Q21" i="25"/>
  <c r="I68" i="25"/>
  <c r="N34" i="25"/>
  <c r="R25" i="25"/>
  <c r="P35" i="25"/>
  <c r="P31" i="25"/>
  <c r="L39" i="25"/>
  <c r="K67" i="25"/>
  <c r="O49" i="25"/>
  <c r="N36" i="25"/>
  <c r="R36" i="25"/>
  <c r="M22" i="25"/>
  <c r="N27" i="25"/>
  <c r="O23" i="25"/>
  <c r="L21" i="25"/>
  <c r="R48" i="25"/>
  <c r="H79" i="25"/>
  <c r="M38" i="25"/>
  <c r="R47" i="25"/>
  <c r="P32" i="25"/>
  <c r="L24" i="25"/>
  <c r="N22" i="25"/>
  <c r="Q45" i="25"/>
  <c r="R41" i="25"/>
  <c r="N45" i="25"/>
  <c r="K71" i="25"/>
  <c r="N50" i="25"/>
  <c r="P38" i="25"/>
  <c r="L28" i="25"/>
  <c r="J69" i="25"/>
  <c r="L30" i="25"/>
  <c r="L37" i="25"/>
  <c r="Q49" i="25"/>
  <c r="L33" i="25"/>
  <c r="M46" i="25"/>
  <c r="Q36" i="25"/>
  <c r="L40" i="25"/>
  <c r="K60" i="25"/>
  <c r="Q22" i="25"/>
  <c r="L32" i="25"/>
  <c r="O22" i="25"/>
  <c r="P37" i="25"/>
  <c r="H76" i="25"/>
  <c r="M28" i="25"/>
  <c r="I59" i="25"/>
  <c r="R40" i="25"/>
  <c r="J66" i="25"/>
  <c r="O38" i="25"/>
  <c r="M42" i="25"/>
  <c r="M24" i="25"/>
  <c r="J72" i="25"/>
  <c r="O35" i="25"/>
  <c r="Q47" i="25"/>
  <c r="O39" i="25"/>
  <c r="Q48" i="25"/>
  <c r="O34" i="25"/>
  <c r="J71" i="25"/>
  <c r="R28" i="25"/>
  <c r="J80" i="25"/>
  <c r="P30" i="25"/>
  <c r="J75" i="25"/>
  <c r="R26" i="25"/>
  <c r="M35" i="25"/>
  <c r="N20" i="25"/>
  <c r="J79" i="25"/>
  <c r="R42" i="25"/>
  <c r="N44" i="25"/>
  <c r="O25" i="25"/>
  <c r="P41" i="25"/>
  <c r="Q35" i="25"/>
  <c r="Q27" i="25"/>
  <c r="P34" i="25"/>
  <c r="I61" i="25"/>
  <c r="K62" i="25"/>
  <c r="R23" i="25"/>
  <c r="I80" i="25"/>
  <c r="M25" i="25"/>
  <c r="N21" i="25"/>
  <c r="P28" i="25"/>
  <c r="P40" i="25"/>
  <c r="N25" i="25"/>
  <c r="R32" i="25"/>
  <c r="O42" i="25"/>
  <c r="P22" i="25"/>
  <c r="N48" i="25"/>
  <c r="K79" i="25"/>
  <c r="L29" i="25"/>
  <c r="L25" i="25"/>
  <c r="O48" i="25"/>
  <c r="N47" i="25"/>
  <c r="I65" i="25"/>
  <c r="R50" i="25"/>
  <c r="M37" i="25"/>
  <c r="M26" i="25"/>
  <c r="R38" i="25"/>
  <c r="O47" i="25"/>
  <c r="L45" i="25"/>
  <c r="M39" i="25"/>
  <c r="K8" i="25"/>
  <c r="I8" i="25" s="1"/>
  <c r="J8" i="25" s="1"/>
  <c r="K7" i="25"/>
  <c r="I7" i="25" s="1"/>
  <c r="J7" i="25" s="1"/>
</calcChain>
</file>

<file path=xl/sharedStrings.xml><?xml version="1.0" encoding="utf-8"?>
<sst xmlns="http://schemas.openxmlformats.org/spreadsheetml/2006/main" count="433" uniqueCount="315">
  <si>
    <t>SL.NO.</t>
  </si>
  <si>
    <t>DETAILS OF OPERATION</t>
  </si>
  <si>
    <t>40 FT</t>
  </si>
  <si>
    <t>20 FT</t>
  </si>
  <si>
    <t>Detail of operations</t>
  </si>
  <si>
    <t>Sl.No</t>
  </si>
  <si>
    <t>Minimum Rate</t>
  </si>
  <si>
    <t>Minimum charges</t>
  </si>
  <si>
    <t>For De-stuff delivery</t>
  </si>
  <si>
    <t>For Loaded container delivery</t>
  </si>
  <si>
    <t>Per B/E</t>
  </si>
  <si>
    <t>Note :</t>
  </si>
  <si>
    <t>Rate in Rs per MT ( W/M) per package in the slab of</t>
  </si>
  <si>
    <t>HANDLING CHARGES SCHEDULE ( B )</t>
  </si>
  <si>
    <t xml:space="preserve">TRANSPORTATION  CHARGES SCHEDULE </t>
  </si>
  <si>
    <t>per amendment</t>
  </si>
  <si>
    <t xml:space="preserve">Rate Schedule for B/E Processing / Misc. charges </t>
  </si>
  <si>
    <t xml:space="preserve"> IMPORT - CONTAINER CARGO AT MULUND CFS/ICDs AND CFS/ICDs AROUND JNPT</t>
  </si>
  <si>
    <t xml:space="preserve">            SECTION-VI                               SCHEDULE-S-04</t>
  </si>
  <si>
    <t>Description/UOM</t>
  </si>
  <si>
    <t>Transport  of  cargoes  from MBPT &amp; their CFS/ICDs to CHA Godown outside BMC limit</t>
  </si>
  <si>
    <t>Transport  of cargo from MBPT &amp; their CFS/ICDs  to Customs notified Bonded area  located outside  BMC limit</t>
  </si>
  <si>
    <t>Transport  of  cargoes  from CFS/ICDs of JNPT to CHA Godown outside BMC limit</t>
  </si>
  <si>
    <t>Transport  of cargo from CFS/ICDs of JNPT to Customs notified Bonded area  located outside  BMC limit</t>
  </si>
  <si>
    <t>Transport  of cargo from Customs notified Bonded area  located outside  BMC limit to CHA godown</t>
  </si>
  <si>
    <t>NOTE :-</t>
  </si>
  <si>
    <t>Minimum Charges</t>
  </si>
  <si>
    <t>SECTION-VI                               SCHEDULE-S-03</t>
  </si>
  <si>
    <t>1A</t>
  </si>
  <si>
    <t>1B</t>
  </si>
  <si>
    <t>Service charges for co-ordination with CFS/ICDs  for delivery of the cargo for FCL container</t>
  </si>
  <si>
    <t>Service charges for co-ordination with CFS/ICDs  for delivery of the cargo for LCL shipment</t>
  </si>
  <si>
    <t xml:space="preserve">Transport  of  cargoes  from CHA godown to Transporter godown/BHEL customer (located within and around Mumbai)/Courier company's godown </t>
  </si>
  <si>
    <t>(2) Agent shall arrange to shift cargo/consignment weighing upto 9 MT  per docket/consignment including normal cargo &amp; ODC cargo  to their godown immediately after customs clearance. If Agent fail to do so company will  recover the demurrage/container detention/ground rent/TSC charges/storages charges etc.For ODC Cargo and other consignments more than 9 MT the agent shall arrange to shift the cargo to their godown on confirmation from BHEL.</t>
  </si>
  <si>
    <t xml:space="preserve"> SECTION-VI                               SCHEDULE-S-05</t>
  </si>
  <si>
    <t xml:space="preserve"> IMPORT  AT AIR CARGO COMPLEX (ACC) AT MUMBAI</t>
  </si>
  <si>
    <t>SL No</t>
  </si>
  <si>
    <t>(3) Agent shall arrange to shift cargo/consignment weighing upto 9 MT  per docket/consignment including normal cargo &amp; ODC cargo  to their godown immediately after customs clearance. If Agent fail to do so company will  recover the warehousing charges .For ODC Cargo and other consignments more than 9 MT the agent shall arrange to shift the cargo to their godown on confirmation from BHEL.</t>
  </si>
  <si>
    <t>Above 1 MT to 3 MT</t>
  </si>
  <si>
    <t>Above 3 MT to 5 MT</t>
  </si>
  <si>
    <t xml:space="preserve">Above 5 MT  to 9 MT </t>
  </si>
  <si>
    <t>Above 9 to 15 MT</t>
  </si>
  <si>
    <r>
      <t xml:space="preserve">Lumpsum Rate (in Rs.) </t>
    </r>
    <r>
      <rPr>
        <b/>
        <sz val="10"/>
        <rFont val="Arial"/>
        <family val="2"/>
      </rPr>
      <t>per piece/package</t>
    </r>
    <r>
      <rPr>
        <sz val="10"/>
        <rFont val="Arial"/>
        <family val="2"/>
      </rPr>
      <t xml:space="preserve"> in the slab of</t>
    </r>
  </si>
  <si>
    <t>Above 9 MT -15 MT</t>
  </si>
  <si>
    <t xml:space="preserve">Rate in Rs per MT (W/M) per package in the slab of </t>
  </si>
  <si>
    <t>SL NO</t>
  </si>
  <si>
    <t>HANDLING CHARGES SCHEDULE  UPTO 20 MT</t>
  </si>
  <si>
    <t xml:space="preserve">            SECTION-VI                               SCHEDULE-S-02 (A1)</t>
  </si>
  <si>
    <t>HANDLING CHARGES SCHEDULE  ABOVE 20 MT (HEAVY LIFTS)</t>
  </si>
  <si>
    <t xml:space="preserve">            SECTION-VI                               SCHEDULE-S-02(A2)</t>
  </si>
  <si>
    <t xml:space="preserve">Above 15 MT  to 20 MT </t>
  </si>
  <si>
    <t xml:space="preserve"> SECTION-VI                SCHEDULE-S-06</t>
  </si>
  <si>
    <t>IMPORT AT MBPT,MBPT's CFS/ICDs, MULUND CFS,JNPT's CFS/ICDs,CUSTOMS BONDED AREAS AND CHA GODOWN</t>
  </si>
  <si>
    <t>Loading by Contractor's forklift/crane at MBPT ( wharf / storage  area ) &amp; their CFS/ICDs into trucks/trailers placed by BHEL for direct despatch.This is also applicable for loading into transport arranged by CHA for bonding the cargo/ removing to CHA godown.</t>
  </si>
  <si>
    <r>
      <rPr>
        <b/>
        <sz val="10"/>
        <rFont val="Arial"/>
        <family val="2"/>
      </rPr>
      <t xml:space="preserve">LUMSUM  CHARGES </t>
    </r>
    <r>
      <rPr>
        <sz val="10"/>
        <rFont val="Arial"/>
        <family val="2"/>
      </rPr>
      <t>for directly loaded from ship  crane (Hook Delivery) into trucks/trailers placed by BHEL for on ward despatch ( Including obtaining permission from Port/Customs /Shipping Co. )</t>
    </r>
  </si>
  <si>
    <t>Above 15 MT-22 MT</t>
  </si>
  <si>
    <t>Above 22 MT-35 MT</t>
  </si>
  <si>
    <t>Above 35 MT-60 MT</t>
  </si>
  <si>
    <t>Above 20 to 30 MT (W/M)</t>
  </si>
  <si>
    <t>Above 30 to 50 MT (W/M)</t>
  </si>
  <si>
    <t>Above 50 to 100 MT(W/M)</t>
  </si>
  <si>
    <t>Above 100 to 150 MT(W/M)</t>
  </si>
  <si>
    <t>Upto 3 MT</t>
  </si>
  <si>
    <t>Above 3 MT-10 MT</t>
  </si>
  <si>
    <t xml:space="preserve">Details of Operation </t>
  </si>
  <si>
    <t>Mimimum Rate</t>
  </si>
  <si>
    <t>WEIGHT IN MT (W/M)</t>
  </si>
  <si>
    <t>Upto 1 MT</t>
  </si>
  <si>
    <t>Above 9 MT to 15 MT</t>
  </si>
  <si>
    <t>Above 15 MT to 20 MT</t>
  </si>
  <si>
    <t>Loading by Contractor's forklift/crane,in case of partial removal of pkgs from MBPT &amp; their CFS, because of non placement of vehicles by BHEL, additional charges over an above 1 are payable till complition of the final delivery on the balance cargo.</t>
  </si>
  <si>
    <t>Up to 1 MT</t>
  </si>
  <si>
    <r>
      <rPr>
        <u/>
        <sz val="14"/>
        <rFont val="Arial"/>
        <family val="2"/>
      </rPr>
      <t>HANDLING OF IMPORT CARGO AT MUMBAI AIRPORT</t>
    </r>
    <r>
      <rPr>
        <b/>
        <u/>
        <sz val="14"/>
        <rFont val="Arial"/>
        <family val="2"/>
      </rPr>
      <t>--</t>
    </r>
    <r>
      <rPr>
        <u/>
        <sz val="14"/>
        <rFont val="Arial"/>
        <family val="2"/>
      </rPr>
      <t>TARMAC DELIVERY</t>
    </r>
  </si>
  <si>
    <t>Above 20 MT to 40 MT</t>
  </si>
  <si>
    <t>(3) Payment for S No 12 will be made on dead weight basis.</t>
  </si>
  <si>
    <t xml:space="preserve"> (Rate in Rs. Per Container )</t>
  </si>
  <si>
    <t xml:space="preserve">In case one consignment consisting of packages falling in schedule S 02 (A1)  &amp; S 02 (A2), will be paid as per  their respective categories. </t>
  </si>
  <si>
    <t>3) Handling of Cargo belonging to the category of Non Ferrous like Copper, Nickel, Zinc, metal other than steel and iron (if arriving at CHA godown located within BMC or outside BMC limit) will be done by Mathadi labour Toli No M07. BHEL will make direct payment for such cargo as per the scheduled rates of Mathadi Labour board.                                                                                                                                    4) Wherever the port handling equipment is not available , the contractor has to arrange the suitable cranes to handle the material. Charges shall be reimbursed against the Original receipt.</t>
  </si>
  <si>
    <t>(1) Contractor shall engage the services of Maharastra Mathadi, Hamal, transportation labour board and other Manual Worker Act 1969 if needed (No extra charges payable ).</t>
  </si>
  <si>
    <t>(2) Contractor shall engage the services of Maharastra Mathadi, Hamal, transportation labour board and other Manual Worker Act 1969 if needed (No extra charges payable ).</t>
  </si>
  <si>
    <r>
      <t xml:space="preserve">Rate in Rs per MT (W/M) </t>
    </r>
    <r>
      <rPr>
        <b/>
        <strike/>
        <sz val="10"/>
        <rFont val="Arial"/>
        <family val="2"/>
      </rPr>
      <t xml:space="preserve">per </t>
    </r>
    <r>
      <rPr>
        <b/>
        <sz val="10"/>
        <rFont val="Arial"/>
        <family val="2"/>
      </rPr>
      <t xml:space="preserve">for  package in the slab of </t>
    </r>
  </si>
  <si>
    <r>
      <t>Rates in Rs   for Imports at Mumbai Sea Port ,</t>
    </r>
    <r>
      <rPr>
        <b/>
        <sz val="12"/>
        <rFont val="Arial"/>
        <family val="2"/>
      </rPr>
      <t xml:space="preserve">  </t>
    </r>
    <r>
      <rPr>
        <b/>
        <sz val="11"/>
        <rFont val="Arial"/>
        <family val="2"/>
      </rPr>
      <t>RATES ARE TO BE  QUOTED ON PER PIECE / PACKAGE ONLY. FOR SL NO 2 TO 5-</t>
    </r>
    <r>
      <rPr>
        <b/>
        <sz val="11"/>
        <color rgb="FFFF0000"/>
        <rFont val="Arial"/>
        <family val="2"/>
      </rPr>
      <t>6</t>
    </r>
    <r>
      <rPr>
        <b/>
        <sz val="11"/>
        <rFont val="Arial"/>
        <family val="2"/>
      </rPr>
      <t xml:space="preserve">  FOR  SL.NO 1 SERVICE CHARGE FOR CO-ORDINATION WITH CUSTOMS, PORT  AUTHORITY &amp; SHIPPING TO BE QUOTED</t>
    </r>
  </si>
  <si>
    <r>
      <t xml:space="preserve">Rate in Rs per MT ( W/M) </t>
    </r>
    <r>
      <rPr>
        <strike/>
        <sz val="10"/>
        <rFont val="Arial"/>
        <family val="2"/>
      </rPr>
      <t>per   f</t>
    </r>
    <r>
      <rPr>
        <sz val="10"/>
        <rFont val="Arial"/>
        <family val="2"/>
      </rPr>
      <t>or package in the slab of</t>
    </r>
  </si>
  <si>
    <t>Rate in Rs.</t>
  </si>
  <si>
    <t>SEA &amp; AIR IMPORT DOCUMENTATION AGENCY CHARGES</t>
  </si>
  <si>
    <t xml:space="preserve">Note :-(1) Whereever usage of port handling equipment is compulsorily used through MIAL/Air India for Handling  &amp; Loading, the said charges for using AIRPORT  handling equipment  will be reimbursed as per rate schedule/actual receipts. </t>
  </si>
  <si>
    <t>(4) Additional charges for Tarmac delivery in case of ODC shipment are covered in Schedule S01 at Sl No 23</t>
  </si>
  <si>
    <t>Note :-</t>
  </si>
  <si>
    <t>(2) Handling of Cargo belonging to the category of Non Ferrous like Copper, Nickel, Zinc, metal other than steel and iron (if arriving at CHA godown located within BMC or outside BMC limit) will be done by Mathadi labour Toli No M07. BHEL will make direct payment for such cargo as per the scheduled rates of Mathadi Labour board.</t>
  </si>
  <si>
    <t xml:space="preserve">(3) Above rates shall include Handling &amp; loading equipments charges arranged by bidder. </t>
  </si>
  <si>
    <t>Re-assessment of B/E by way of addition of Invoice or any other details as advised by BHEL</t>
  </si>
  <si>
    <t>Service charges for co-ordination with CFS/ICDs  for removal of lashing in case of Flat rack container and removal of Taurpaulin for OT containers</t>
  </si>
  <si>
    <t>2A</t>
  </si>
  <si>
    <t>Charges for the extention of the BONDING period</t>
  </si>
  <si>
    <t>Rate per B/E</t>
  </si>
  <si>
    <t>Above 1 MT to 9 MT</t>
  </si>
  <si>
    <t>Un-Loading by contractor's crane at Customs notified bonded areas/CHA godown outside  BMC limit  from  trucks/trailers for  storage.  ( Applicable for the cargo brought from MBPT &amp; their CFS,  JNPT)</t>
  </si>
  <si>
    <t xml:space="preserve">Note :-1 ) Where ever usage of port handling equipment is compulsorily used through CFS for Destuffing  &amp; Loading, the said charges for using PORT/CFS  handling equipment at  respective CFS ( viz  JNPT ) will be reimbursed as per rate schedule/actual receipts. </t>
  </si>
  <si>
    <t xml:space="preserve">2) Contractor shall engage the services of Maharastra Mathadi, Hamal and other Manual Worker Act 1969 if needed at Mumbai Port Trust, Sahar Air Cargo Complex, various CFS/ICDs in and around JNPT, private and govt bonded warehouses (No extra charges payable ) </t>
  </si>
  <si>
    <t>Upto 9 MTs ( Non ODC Shipments )</t>
  </si>
  <si>
    <t>ADDITIONAL TRANSPORTATION  CHARGES SCHEDULE FOR "DPD "</t>
  </si>
  <si>
    <t>Rate per TEU</t>
  </si>
  <si>
    <t>Rate in Rs</t>
  </si>
  <si>
    <t>1) Rates for obtaining the permission for taking the DPD delivery shall be paid seperatley as per Schedule S01- Sr no 25.</t>
  </si>
  <si>
    <t xml:space="preserve">            SECTION-VI                               SCHEDULE-S-07</t>
  </si>
  <si>
    <t>IMPORT AT MBPT,MBPT's CFS/ICDs, JNPT's CFS/ICDs,CUSTOMS BONDED AREAS,CHA GODOWN  AND AIR CARGO COMPLEX (ACC), AIR COURIER AREA</t>
  </si>
  <si>
    <t>Un-Loading at Customs notified bonded areas /CHA Godown outside BMC limit  from  trucks/trailers for  storage. ( Applicable  for the cargo brought from MBPT &amp; their CFS, ACC, JNPT-CFS)</t>
  </si>
  <si>
    <t>Loading at Customs notified bonded areas / CHA outside BMC limit  onto  trucks/trailers for despatch ( Applicable for the cargo brought from MBPT &amp; their CFS,ACC, JNPT CFS)</t>
  </si>
  <si>
    <t>Loading by Contractor's crane at MBPT ( wharf / storage  area ) &amp; their CFS/ICDs into trucks/trailers placed by BHEL for direct despatch.This is also applicable for loading into transport arranged by CHA for bonding the cargo and removing to CHA godown.</t>
  </si>
  <si>
    <t>Loading by contractor's crane at Customs notified bonded areas outside BMC limit  onto  trucks/trailers for despatch ( Applicable for the cargo brought from MBPT &amp; their CFS)</t>
  </si>
  <si>
    <t xml:space="preserve">Service charges for co-ordination with MIAL/AIR INDIA CONCOR or GVK Agent for delivery of the cargo </t>
  </si>
  <si>
    <t>Transportation of cargoes from MIAL/AIR INDIA CONCOR or GVK Agent to customs bonded area /CHA Godown outside   BMC limit</t>
  </si>
  <si>
    <t>Clearance including customs examination  from Tarmac onto Trucks/Traillers (arranged by BHEL) and loading  at Mumbai Airport  (All requisite permission from MIAPL, CONCOR or GVK Agent&amp; other concerned agencies will be sought by CHA)</t>
  </si>
  <si>
    <t xml:space="preserve">(1) Contractor shall engage the services of Maharastra Mathadi, Hamal and other Manual Worker Act 1969 if needed at Mumbai Port Trust,  Sahar Air Cargo Complex, various CFS/ICDs in and around JNPT, private and govt bonded warehouses (No extra charges payable ) </t>
  </si>
  <si>
    <t>Transport of the loaded Containers from JNPT port and unloading &amp; at CHA Godown after completing the DPD procedures</t>
  </si>
  <si>
    <t>Loading &amp; Transportation of the Empty Container from CHA Godown to Shipping Companies Empty yard ( repositining of Containers )</t>
  </si>
  <si>
    <t>Rate per amendment</t>
  </si>
  <si>
    <t>Finalisation and cancellation of Project Import bond</t>
  </si>
  <si>
    <t>A</t>
  </si>
  <si>
    <t>Final assessment and final audit of provisionally assessed Project Import Bill of Entry - at the port of registration</t>
  </si>
  <si>
    <t>B</t>
  </si>
  <si>
    <t>Final assessment and final audit of provisionally assessed Project Import Bill of Entry - cleared at other port</t>
  </si>
  <si>
    <t>C</t>
  </si>
  <si>
    <t>Finalisation of project and cancellation of Project  Import bond</t>
  </si>
  <si>
    <t>Rate per bond</t>
  </si>
  <si>
    <t xml:space="preserve">Charges for obtaining debit sheet from customs for DEEC/EPCG/FPS/FMS/MEIS </t>
  </si>
  <si>
    <t>Per licence</t>
  </si>
  <si>
    <t xml:space="preserve">Charges for the Reconstruction of the B/E </t>
  </si>
  <si>
    <t>Coordination charges for movement of containers to the nominated CFS ( includes the documentation charges )</t>
  </si>
  <si>
    <t>Per B/L</t>
  </si>
  <si>
    <t>SL no.</t>
  </si>
  <si>
    <t>20FT</t>
  </si>
  <si>
    <t>Rate per Container</t>
  </si>
  <si>
    <t xml:space="preserve"> SCHEDULE-S-07 A                                                         ANNEXURE I </t>
  </si>
  <si>
    <t>If forklift is to be deployed at Godown/CFS for unloading, the cost of deployment will be at actuals</t>
  </si>
  <si>
    <t>Terms and Conditions</t>
  </si>
  <si>
    <t>GST will be applicable as per Govt of India notification</t>
  </si>
  <si>
    <t>Terms and Conditions:</t>
  </si>
  <si>
    <t>Crane charges are quoted for per crane per shift basis</t>
  </si>
  <si>
    <t>Forklift/Crane Charges are quoted on per forklift per shift basis or Per Crane Per Shift basis</t>
  </si>
  <si>
    <t>Loading and Unloading Charges at the warehouse will be as per rate quoted in Schedule 2</t>
  </si>
  <si>
    <t>At Actuals depending on the case</t>
  </si>
  <si>
    <t xml:space="preserve">2. Contractor shall engage the services of Maharastra Mathadi, Hamal and other Manual Worker Act 1969 if needed at Mumbai Port Trust, Sahar Air Cargo Complex, various CFS/ICDs in and around JNPT, private and govt bonded warehouses (No extra charges payable ) </t>
  </si>
  <si>
    <t>3. Handling of Cargo belonging to the category of Non Ferrous like Copper, Nickel, Zinc, metal other than steel and iron (if arriving at CHA godown located within BMC or outside BMC limit) will be done by Mathadi labour Toli No M07. BHEL will make direct payment for such cargo as per the scheduled rates of Mathadi Labour board.</t>
  </si>
  <si>
    <r>
      <t xml:space="preserve">Note:
1. Billing to be based on the Package CBM / weight whichever is higher.     </t>
    </r>
    <r>
      <rPr>
        <sz val="10"/>
        <color rgb="FFFF0000"/>
        <rFont val="Arial"/>
        <family val="2"/>
      </rPr>
      <t xml:space="preserve"> </t>
    </r>
    <r>
      <rPr>
        <sz val="10"/>
        <rFont val="Arial"/>
        <family val="2"/>
      </rPr>
      <t>1 FRT Ton (1 CBM) = 1 MT.  Minimum payment of One MT will be payable.</t>
    </r>
  </si>
  <si>
    <t>Note: 
1. Billing to be based on the Package CBM / weight whichever is higher.      1 FRT Ton (1 CBM) = 1 MT.  Minimum payment of One MT will be payable.</t>
  </si>
  <si>
    <t xml:space="preserve">2. Contractor shall engage the services of Maharastra Mathadi, Hamal and other Manual Worker Act 1969 if needed at Mumbai Port Trust, Mulund CFS, Sahar Air Cargo Complex, various CFS/ICDs in and around JNPT, private and govt bonded warehouses (No extra charges payable ) </t>
  </si>
  <si>
    <t>3. Handling of Cargo belonging to the category of Non Ferrous like Copper, Nickel, Zinc, metal other than steel and iron (if arriving at CHA godown located  outside BMC limit) will be done by Mathadi labour Toli No M07. BHEL will make direct payment for such cargo as per the scheduled rates of Mathadi Labour board.</t>
  </si>
  <si>
    <t>Bidder Name</t>
  </si>
  <si>
    <t>Load port Code</t>
  </si>
  <si>
    <t>country</t>
  </si>
  <si>
    <t>CUR</t>
  </si>
  <si>
    <t>Airport</t>
  </si>
  <si>
    <t>Slab 1</t>
  </si>
  <si>
    <t>Slab 2</t>
  </si>
  <si>
    <t>Slab 3</t>
  </si>
  <si>
    <t>Slab 4</t>
  </si>
  <si>
    <t>Slab 5</t>
  </si>
  <si>
    <t>Slab 6</t>
  </si>
  <si>
    <t>&lt;=50</t>
  </si>
  <si>
    <t>51-100</t>
  </si>
  <si>
    <t>101-200</t>
  </si>
  <si>
    <t>201-500</t>
  </si>
  <si>
    <t>501-1000</t>
  </si>
  <si>
    <t>&gt;1000</t>
  </si>
  <si>
    <t>D01</t>
  </si>
  <si>
    <t xml:space="preserve">UK </t>
  </si>
  <si>
    <t>GBP</t>
  </si>
  <si>
    <t>London ( Heathrow)</t>
  </si>
  <si>
    <t>D02</t>
  </si>
  <si>
    <t>New Castle, Oxford, Bristol, Birmingham, East Midlands, Manchester, Leeds, Glasgow</t>
  </si>
  <si>
    <t>D03</t>
  </si>
  <si>
    <t xml:space="preserve">France </t>
  </si>
  <si>
    <t>EURO</t>
  </si>
  <si>
    <t>Paris (Roissy), Lyon, Orly, Nantes</t>
  </si>
  <si>
    <t>D04</t>
  </si>
  <si>
    <t xml:space="preserve">Sweden </t>
  </si>
  <si>
    <t>Stockholm, Arlanda</t>
  </si>
  <si>
    <t>D05</t>
  </si>
  <si>
    <t xml:space="preserve">Gothenburg </t>
  </si>
  <si>
    <t>D06</t>
  </si>
  <si>
    <t xml:space="preserve">Italy </t>
  </si>
  <si>
    <t>Rome, Milan, Malpensa</t>
  </si>
  <si>
    <t>D07</t>
  </si>
  <si>
    <t>Turin, Bologna, Florence</t>
  </si>
  <si>
    <t>D08</t>
  </si>
  <si>
    <t xml:space="preserve">Netherlands </t>
  </si>
  <si>
    <t xml:space="preserve">Amsterdam, </t>
  </si>
  <si>
    <t>D09</t>
  </si>
  <si>
    <t xml:space="preserve">Austria </t>
  </si>
  <si>
    <t>Vienna, Linz, Graz</t>
  </si>
  <si>
    <t>D10</t>
  </si>
  <si>
    <t xml:space="preserve">Belgium </t>
  </si>
  <si>
    <t>Antwerp, Brussels</t>
  </si>
  <si>
    <t>D11</t>
  </si>
  <si>
    <t xml:space="preserve">Denmark </t>
  </si>
  <si>
    <t>DKK</t>
  </si>
  <si>
    <t xml:space="preserve">Copenhagen </t>
  </si>
  <si>
    <t>D12</t>
  </si>
  <si>
    <t xml:space="preserve">Japan </t>
  </si>
  <si>
    <t>JPY</t>
  </si>
  <si>
    <t>Tokyo, Osaka, Hanyu</t>
  </si>
  <si>
    <t>D13</t>
  </si>
  <si>
    <t xml:space="preserve">Singapore </t>
  </si>
  <si>
    <t>SGD</t>
  </si>
  <si>
    <t>D14</t>
  </si>
  <si>
    <t xml:space="preserve">Canada </t>
  </si>
  <si>
    <t>CAD</t>
  </si>
  <si>
    <t xml:space="preserve">Toronto </t>
  </si>
  <si>
    <t>D15</t>
  </si>
  <si>
    <t xml:space="preserve">Montreal </t>
  </si>
  <si>
    <t>D16</t>
  </si>
  <si>
    <t xml:space="preserve">USA </t>
  </si>
  <si>
    <t>USD</t>
  </si>
  <si>
    <t>New York, Boston, Portsmouth,</t>
  </si>
  <si>
    <t>D17</t>
  </si>
  <si>
    <t xml:space="preserve">Chicago </t>
  </si>
  <si>
    <t>D18</t>
  </si>
  <si>
    <t>San Francisco, Denver, Los Angeles</t>
  </si>
  <si>
    <t>D19</t>
  </si>
  <si>
    <t>Atlanta, Houston, Miami</t>
  </si>
  <si>
    <t>D20</t>
  </si>
  <si>
    <t xml:space="preserve">Germany </t>
  </si>
  <si>
    <t xml:space="preserve">Munich, Koln, Dusseldorf, Hannover, Hamburg, Stuttgart, Darmstadt, Mannheim, Nuremberg, Bremerhaven, Hannover, Brilon, Berlin </t>
  </si>
  <si>
    <t>D21</t>
  </si>
  <si>
    <t>Germany</t>
  </si>
  <si>
    <t>Frankfurt, Homberg</t>
  </si>
  <si>
    <t>D22</t>
  </si>
  <si>
    <t>Switzerland</t>
  </si>
  <si>
    <t>SFR</t>
  </si>
  <si>
    <t>Basle, Zurich, Genève, Bulle, Büchslen</t>
  </si>
  <si>
    <t>D23</t>
  </si>
  <si>
    <t xml:space="preserve">Spain </t>
  </si>
  <si>
    <t>Barcelona</t>
  </si>
  <si>
    <t>D24</t>
  </si>
  <si>
    <t xml:space="preserve">Australia </t>
  </si>
  <si>
    <t>AUD</t>
  </si>
  <si>
    <t>Sydney, Melbourne, Perth</t>
  </si>
  <si>
    <t>D25</t>
  </si>
  <si>
    <t>Czech</t>
  </si>
  <si>
    <t>Praha</t>
  </si>
  <si>
    <t>D26</t>
  </si>
  <si>
    <t xml:space="preserve">Hong Kong </t>
  </si>
  <si>
    <t>HKD</t>
  </si>
  <si>
    <t>Hong Kong, Kowloon</t>
  </si>
  <si>
    <t>D27</t>
  </si>
  <si>
    <t xml:space="preserve">Finland </t>
  </si>
  <si>
    <t>Helsinki</t>
  </si>
  <si>
    <t>D28</t>
  </si>
  <si>
    <t xml:space="preserve">Ireland </t>
  </si>
  <si>
    <t>Dublin</t>
  </si>
  <si>
    <t>D29</t>
  </si>
  <si>
    <t xml:space="preserve">China </t>
  </si>
  <si>
    <t>Shanghai</t>
  </si>
  <si>
    <t>D31</t>
  </si>
  <si>
    <t xml:space="preserve">Korea Republic </t>
  </si>
  <si>
    <t>Seoul</t>
  </si>
  <si>
    <t>D32</t>
  </si>
  <si>
    <t>UAE</t>
  </si>
  <si>
    <t>AED</t>
  </si>
  <si>
    <t>Dubai</t>
  </si>
  <si>
    <t>Min</t>
  </si>
  <si>
    <t>Sn</t>
  </si>
  <si>
    <t>Name of Country</t>
  </si>
  <si>
    <t>Currency</t>
  </si>
  <si>
    <t>Charges for all activities at origin as per EXW Incoterms</t>
  </si>
  <si>
    <t>Charges for all activities at origin as per FCA Airport Incoterms</t>
  </si>
  <si>
    <t>Min. Chrgs</t>
  </si>
  <si>
    <t xml:space="preserve"> Rate per Kg</t>
  </si>
  <si>
    <t>France</t>
  </si>
  <si>
    <t>CHF</t>
  </si>
  <si>
    <t>Netherlands</t>
  </si>
  <si>
    <t>Italy</t>
  </si>
  <si>
    <t>Sweden</t>
  </si>
  <si>
    <t>Austria</t>
  </si>
  <si>
    <t>Belgium</t>
  </si>
  <si>
    <t>Denmark</t>
  </si>
  <si>
    <t>Spain</t>
  </si>
  <si>
    <t>Czech Republic</t>
  </si>
  <si>
    <t>Finland</t>
  </si>
  <si>
    <t>Ireland</t>
  </si>
  <si>
    <t>Japan</t>
  </si>
  <si>
    <t>Singapore</t>
  </si>
  <si>
    <t>Canada</t>
  </si>
  <si>
    <t>Australia</t>
  </si>
  <si>
    <t>Hongkong</t>
  </si>
  <si>
    <t>China</t>
  </si>
  <si>
    <t>S. Korea</t>
  </si>
  <si>
    <t>Estimate Rates – Origin Charges</t>
  </si>
  <si>
    <t>Amount incl GST INR</t>
  </si>
  <si>
    <t>Amount excl GST INR</t>
  </si>
  <si>
    <t>Description</t>
  </si>
  <si>
    <t>Sl No</t>
  </si>
  <si>
    <t>D</t>
  </si>
  <si>
    <t>F</t>
  </si>
  <si>
    <t>GST INR</t>
  </si>
  <si>
    <t>Published rates in tender</t>
  </si>
  <si>
    <t>Quoted rates</t>
  </si>
  <si>
    <t>Tender Ref No RE/MUM/IMP/AC/IA-2619</t>
  </si>
  <si>
    <t>SCHEDULE Y</t>
  </si>
  <si>
    <t>K</t>
  </si>
  <si>
    <t>L</t>
  </si>
  <si>
    <t>Total Destination Charges(D) consolidated per AWB is fixed at Rs.2/KG subject to a minimum of INR. 4500 for contract tentative load</t>
  </si>
  <si>
    <t>Total value in INR incl GST</t>
  </si>
  <si>
    <t xml:space="preserve">Total Freighting charges for contract tentative load (as per Schedule Y) </t>
  </si>
  <si>
    <t xml:space="preserve">Total Origin charges for contract tentative load (as per Schedule Z) </t>
  </si>
  <si>
    <t xml:space="preserve">Air Freight RATE (Per Kg) including CC Charge, FSC, SSC and WSC for Shipment from Load port to Mumbai Airport </t>
  </si>
  <si>
    <t>SCHEDULE Z</t>
  </si>
  <si>
    <t>E</t>
  </si>
  <si>
    <t>BHEL Estimated Price for contract duration (including destination charges) for Schedule Y &amp; Schedule Z</t>
  </si>
  <si>
    <t>Lump Sum offered price (including destination charges) for Schedule Y &amp; Schedule Z</t>
  </si>
  <si>
    <t>Lumpsum Offered price(excluding destination charges) and BHEL Estimate (excluding destination charges)
E8= A8-D8; E5= A5-D5</t>
  </si>
  <si>
    <t>% Difference between Lumpsum Offered price(excluding destination charges) and BHEL Estimated price (excluding destination charges)
F = (E8 - E5)/ E5 %</t>
  </si>
  <si>
    <t>The above percentage will be applied uniformly on all rate schedules (Schedule Y and Schedule Z) except destination charges which are kept fixed at Rs.2/KG subject to a minimum of INR. 4500 (given at Sl No. D above).
for example: if the % difference between BHEL Estimated Price and lump sum offered price is 10% then all sch rates will increase by 10 %
similarly if if the % difference between BHEL Estimated Price and lump sum offered price is -10% then all sch rates will decrease by 10%</t>
  </si>
  <si>
    <t>Note:
1.	DG Cargo having MSDS irrespective of its stackability will be charged 1.8 times of all above General cargo charges.
2.	Same contracted rates are applicable irrespective of stackability of cargo. 
3.	Any single dimension of a package that is beyond size 318 cm(L) x 225cm(w) x 160cm(H) will be treated as ODC and not included in this contract.
4.	Rates valid for period of 5 months and extendable by 5 months on mutual consent.
5.	Air Freight Charges are payable as per Schedule Y.
6.	Destination Charges(D) consolidated per AWB is fixed at Rs.2/KG subject to a minimum of INR. 4500. Destination charges includes all the destination charges at Mumbai Airport like IGM Filing fee, DO charges, Cartage, etc. No charges other than this will be payable by BHEL at destination Port. Destination charges will remain same irrespective of the nature of cargo.
7.	For payment of the Air Freight charges will be calculated in Indian Rupees by applying the T.T. Selling rate of SBI for the specified foreign currency (refer Price Bid) and Indian Rupee Prevailing on the date of AWB. In case above dates falls on holiday/s the Exchange rate as defined above should be considered for the previous working day. 
8.	BHEL rates (Schedule Y, Schedule Z and destination charges D) are exclusive of GST hence GST shall be paid separately as per applicable law.
9.	Maximum 10 Pos shall be allowed to club in one AWB.
10.	Payment to contractor will be made as per incoterm mentioned in BHEL PO as below:(Refer Price Bid also) 
a.	For EXW shipments: Origin activities as per EXW Incoterm (K) (of Sch. Z) + Air Freight Charges (as per Sch. Y) + Destination Charges (D) = K+Y+D
b.	For FCA shipments: Origin activities as per FCA Incoterm (L) + Air Freight Charges (Sch. Y) + Destination Charges (D) = L+Y+D
c.	Charges will be paid on rate per kg or minimum charges basis, whichever is higher.
d.	The total airfreight cost maximum payable in a slab will not exceed the minimum payable in the next slab subject minimum charges payable in column (5). In such cases the minimum payable in next slab will be paid. Eg1. For 50 kgs the total air freight payable as per next slab (Slab 2) is 50 kgs x 4.45 SGD = 222.50 but for max wt. of previous slab is 50 kgs if 50kgs x 5.90 = 295. Hence in this case only 222.50 will be paid. Eg2. Wt. 122.28kg from US falls in slab 3 the total air freight payable is $ in slab 3 is $ 2.12x122.28=$259.23. Now minimum payable in next slab 4 is 201 x $2.04 = 410.04 hence total airfreight paid will be 259.23.
e.	No other charges will be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</si>
</sst>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3" formatCode="_ * #,##0.00_ ;_ * \-#,##0.00_ ;_ * &quot;-&quot;??_ ;_ @_ "/>
    <numFmt numFmtId="164" formatCode="&quot;₹&quot;\ #,##0"/>
    <numFmt numFmtId="165" formatCode="_ * #,##0_ ;_ * \-#,##0_ ;_ * &quot;-&quot;??_ ;_ @_ "/>
  </numFmts>
  <fonts count="42" x14ac:knownFonts="1">
    <font>
      <sz val="10"/>
      <name val="Arial"/>
    </font>
    <font>
      <sz val="11"/>
      <color theme="1"/>
      <name val="Calibri"/>
      <family val="2"/>
      <scheme val="minor"/>
    </font>
    <font>
      <sz val="11"/>
      <color theme="1"/>
      <name val="Calibri"/>
      <family val="2"/>
      <scheme val="minor"/>
    </font>
    <font>
      <b/>
      <sz val="10"/>
      <name val="Arial"/>
      <family val="2"/>
    </font>
    <font>
      <u/>
      <sz val="10"/>
      <name val="Arial"/>
      <family val="2"/>
    </font>
    <font>
      <sz val="10"/>
      <name val="Arial"/>
      <family val="2"/>
    </font>
    <font>
      <sz val="12"/>
      <name val="Arial"/>
      <family val="2"/>
    </font>
    <font>
      <b/>
      <sz val="10"/>
      <color theme="1"/>
      <name val="Arial"/>
      <family val="2"/>
    </font>
    <font>
      <sz val="10"/>
      <color theme="1"/>
      <name val="Arial"/>
      <family val="2"/>
    </font>
    <font>
      <sz val="9"/>
      <name val="Arial"/>
      <family val="2"/>
    </font>
    <font>
      <b/>
      <sz val="10"/>
      <color rgb="FFFF0000"/>
      <name val="Arial"/>
      <family val="2"/>
    </font>
    <font>
      <sz val="16"/>
      <name val="Arial"/>
      <family val="2"/>
    </font>
    <font>
      <sz val="14"/>
      <name val="Arial"/>
      <family val="2"/>
    </font>
    <font>
      <b/>
      <sz val="11"/>
      <name val="Arial"/>
      <family val="2"/>
    </font>
    <font>
      <b/>
      <u/>
      <sz val="12"/>
      <name val="Arial"/>
      <family val="2"/>
    </font>
    <font>
      <b/>
      <u/>
      <sz val="14"/>
      <name val="Arial"/>
      <family val="2"/>
    </font>
    <font>
      <b/>
      <sz val="9"/>
      <name val="Arial"/>
      <family val="2"/>
    </font>
    <font>
      <b/>
      <sz val="12"/>
      <name val="Arial"/>
      <family val="2"/>
    </font>
    <font>
      <u/>
      <sz val="14"/>
      <name val="Arial"/>
      <family val="2"/>
    </font>
    <font>
      <sz val="10"/>
      <color rgb="FFFF0000"/>
      <name val="Arial"/>
      <family val="2"/>
    </font>
    <font>
      <b/>
      <strike/>
      <sz val="10"/>
      <name val="Arial"/>
      <family val="2"/>
    </font>
    <font>
      <b/>
      <sz val="11"/>
      <color rgb="FFFF0000"/>
      <name val="Arial"/>
      <family val="2"/>
    </font>
    <font>
      <strike/>
      <sz val="10"/>
      <name val="Arial"/>
      <family val="2"/>
    </font>
    <font>
      <sz val="10"/>
      <color theme="0" tint="-0.499984740745262"/>
      <name val="Arial"/>
      <family val="2"/>
    </font>
    <font>
      <sz val="11"/>
      <color theme="1"/>
      <name val="Times New Roman"/>
      <family val="1"/>
    </font>
    <font>
      <sz val="9"/>
      <color rgb="FF000000"/>
      <name val="Calibri"/>
      <family val="2"/>
    </font>
    <font>
      <b/>
      <sz val="9"/>
      <color rgb="FF000000"/>
      <name val="Calibri"/>
      <family val="2"/>
    </font>
    <font>
      <sz val="10"/>
      <color rgb="FF000000"/>
      <name val="Calibri"/>
      <family val="2"/>
    </font>
    <font>
      <b/>
      <sz val="8"/>
      <color rgb="FF000000"/>
      <name val="Arial"/>
      <family val="2"/>
    </font>
    <font>
      <b/>
      <sz val="11"/>
      <color rgb="FF000000"/>
      <name val="Calibri"/>
      <family val="2"/>
    </font>
    <font>
      <b/>
      <sz val="9"/>
      <color theme="1"/>
      <name val="Arial"/>
      <family val="2"/>
    </font>
    <font>
      <sz val="9"/>
      <color theme="1"/>
      <name val="Arial"/>
      <family val="2"/>
    </font>
    <font>
      <b/>
      <sz val="12"/>
      <color theme="1"/>
      <name val="Calibri"/>
      <family val="2"/>
      <scheme val="minor"/>
    </font>
    <font>
      <b/>
      <sz val="11"/>
      <color theme="1"/>
      <name val="Arial"/>
      <family val="2"/>
    </font>
    <font>
      <sz val="8"/>
      <color theme="1"/>
      <name val="Arial"/>
      <family val="2"/>
    </font>
    <font>
      <b/>
      <sz val="8"/>
      <color theme="1"/>
      <name val="Arial"/>
      <family val="2"/>
    </font>
    <font>
      <sz val="11"/>
      <color rgb="FF000000"/>
      <name val="Calibri"/>
      <family val="2"/>
      <charset val="204"/>
    </font>
    <font>
      <sz val="11"/>
      <name val="Calibri"/>
      <family val="2"/>
      <scheme val="minor"/>
    </font>
    <font>
      <sz val="10"/>
      <name val="Arial"/>
      <family val="2"/>
    </font>
    <font>
      <sz val="8"/>
      <name val="Arial"/>
      <family val="2"/>
    </font>
    <font>
      <b/>
      <sz val="10"/>
      <color rgb="FF000000"/>
      <name val="Calibri"/>
      <family val="2"/>
    </font>
    <font>
      <sz val="1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cellStyleXfs>
  <cellXfs count="364">
    <xf numFmtId="0" fontId="0" fillId="0" borderId="0" xfId="0"/>
    <xf numFmtId="0" fontId="0" fillId="0" borderId="0" xfId="0" applyAlignment="1">
      <alignment horizontal="center"/>
    </xf>
    <xf numFmtId="0" fontId="0" fillId="0" borderId="0" xfId="0" applyBorder="1" applyAlignment="1">
      <alignment horizontal="center"/>
    </xf>
    <xf numFmtId="0" fontId="0" fillId="0" borderId="0" xfId="0" applyBorder="1"/>
    <xf numFmtId="0" fontId="4" fillId="0" borderId="0" xfId="0" applyFont="1" applyBorder="1" applyAlignment="1">
      <alignment horizontal="center"/>
    </xf>
    <xf numFmtId="0" fontId="4" fillId="0" borderId="6" xfId="0" applyFont="1" applyBorder="1" applyAlignment="1">
      <alignment horizontal="center"/>
    </xf>
    <xf numFmtId="0" fontId="5" fillId="0" borderId="0" xfId="0" applyFont="1" applyBorder="1" applyAlignment="1">
      <alignment horizontal="left"/>
    </xf>
    <xf numFmtId="0" fontId="0" fillId="0" borderId="8" xfId="0" applyBorder="1"/>
    <xf numFmtId="0" fontId="0" fillId="0" borderId="0" xfId="0" applyAlignment="1">
      <alignment horizontal="center"/>
    </xf>
    <xf numFmtId="0" fontId="5" fillId="0" borderId="8" xfId="0" applyFont="1" applyBorder="1" applyAlignment="1">
      <alignment vertical="top" wrapText="1"/>
    </xf>
    <xf numFmtId="0" fontId="3" fillId="0" borderId="0" xfId="0" applyFont="1" applyAlignment="1">
      <alignment horizontal="center"/>
    </xf>
    <xf numFmtId="0" fontId="0" fillId="0" borderId="0" xfId="0" applyAlignment="1">
      <alignment horizontal="center"/>
    </xf>
    <xf numFmtId="0" fontId="0" fillId="0" borderId="8" xfId="0" applyBorder="1" applyAlignment="1">
      <alignment horizontal="center" vertical="center"/>
    </xf>
    <xf numFmtId="0" fontId="9" fillId="0" borderId="8" xfId="0" applyFont="1" applyFill="1" applyBorder="1" applyAlignment="1">
      <alignment horizontal="center" vertical="center" wrapText="1"/>
    </xf>
    <xf numFmtId="0" fontId="0" fillId="0" borderId="0" xfId="0"/>
    <xf numFmtId="0" fontId="3" fillId="0" borderId="0" xfId="0" applyFont="1" applyAlignment="1">
      <alignment horizontal="center"/>
    </xf>
    <xf numFmtId="0" fontId="5" fillId="0" borderId="0" xfId="0" applyFont="1"/>
    <xf numFmtId="0" fontId="0" fillId="0" borderId="8" xfId="0" applyBorder="1" applyAlignment="1">
      <alignment horizontal="center"/>
    </xf>
    <xf numFmtId="0" fontId="9" fillId="0" borderId="8" xfId="0" applyFont="1" applyFill="1" applyBorder="1" applyAlignment="1">
      <alignment horizontal="center" vertical="top" wrapText="1"/>
    </xf>
    <xf numFmtId="0" fontId="14" fillId="0" borderId="0" xfId="0" applyFont="1" applyBorder="1" applyAlignment="1"/>
    <xf numFmtId="0" fontId="14" fillId="0" borderId="0" xfId="0" applyFont="1" applyBorder="1" applyAlignment="1">
      <alignment horizontal="left"/>
    </xf>
    <xf numFmtId="0" fontId="6" fillId="0" borderId="0" xfId="0" applyFont="1" applyAlignment="1">
      <alignment horizontal="center"/>
    </xf>
    <xf numFmtId="0" fontId="5" fillId="0" borderId="5" xfId="0" applyFont="1" applyFill="1" applyBorder="1" applyAlignment="1">
      <alignment vertical="center" wrapText="1"/>
    </xf>
    <xf numFmtId="0" fontId="5" fillId="0" borderId="8" xfId="0" applyFont="1" applyFill="1" applyBorder="1" applyAlignment="1">
      <alignment vertical="center" wrapText="1"/>
    </xf>
    <xf numFmtId="0" fontId="5" fillId="0" borderId="0" xfId="0" applyFont="1" applyAlignment="1">
      <alignment horizontal="left" vertical="top" wrapText="1"/>
    </xf>
    <xf numFmtId="0" fontId="5" fillId="0" borderId="6" xfId="0" applyFont="1" applyBorder="1" applyAlignment="1">
      <alignment vertical="center"/>
    </xf>
    <xf numFmtId="0" fontId="0" fillId="0" borderId="8" xfId="0" applyBorder="1" applyAlignment="1">
      <alignment horizontal="center" vertical="center"/>
    </xf>
    <xf numFmtId="0" fontId="0" fillId="0" borderId="0" xfId="0" applyFill="1"/>
    <xf numFmtId="0" fontId="0" fillId="0" borderId="0" xfId="0" applyAlignment="1">
      <alignment horizontal="left"/>
    </xf>
    <xf numFmtId="0" fontId="3" fillId="0" borderId="0" xfId="0" applyFont="1" applyFill="1" applyAlignment="1">
      <alignment vertical="center" wrapText="1"/>
    </xf>
    <xf numFmtId="0" fontId="0" fillId="0" borderId="0" xfId="0" applyAlignment="1"/>
    <xf numFmtId="0" fontId="0" fillId="0" borderId="5" xfId="0" applyBorder="1" applyAlignment="1">
      <alignment horizontal="center" vertical="center"/>
    </xf>
    <xf numFmtId="0" fontId="5" fillId="0" borderId="5"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5" fillId="0" borderId="8" xfId="0" applyFont="1" applyFill="1" applyBorder="1" applyAlignment="1">
      <alignment vertical="top" wrapText="1"/>
    </xf>
    <xf numFmtId="0" fontId="0" fillId="0" borderId="0" xfId="0" applyBorder="1" applyAlignment="1"/>
    <xf numFmtId="0" fontId="11" fillId="0" borderId="0" xfId="0" applyFont="1" applyAlignment="1">
      <alignment vertical="center"/>
    </xf>
    <xf numFmtId="0" fontId="11" fillId="0" borderId="0" xfId="0" applyFont="1" applyFill="1" applyAlignment="1">
      <alignment horizontal="left" vertical="center"/>
    </xf>
    <xf numFmtId="0" fontId="13" fillId="0" borderId="0" xfId="0" applyFont="1" applyFill="1" applyAlignment="1">
      <alignment wrapText="1"/>
    </xf>
    <xf numFmtId="0" fontId="13" fillId="0" borderId="0" xfId="0" applyFont="1" applyFill="1" applyAlignment="1">
      <alignment vertical="center" wrapText="1"/>
    </xf>
    <xf numFmtId="0" fontId="11" fillId="0" borderId="0" xfId="0" applyFont="1" applyAlignment="1"/>
    <xf numFmtId="0" fontId="3" fillId="0" borderId="0" xfId="0" applyFont="1" applyBorder="1" applyAlignment="1">
      <alignment horizontal="left"/>
    </xf>
    <xf numFmtId="0" fontId="13" fillId="0" borderId="0" xfId="0" applyFont="1" applyBorder="1" applyAlignment="1">
      <alignment vertical="top" wrapText="1"/>
    </xf>
    <xf numFmtId="0" fontId="11" fillId="0" borderId="0" xfId="0" applyFont="1" applyAlignment="1">
      <alignment horizontal="center"/>
    </xf>
    <xf numFmtId="0" fontId="0" fillId="0" borderId="8" xfId="0" applyBorder="1" applyAlignment="1">
      <alignment horizontal="center" vertical="center" wrapText="1"/>
    </xf>
    <xf numFmtId="0" fontId="0" fillId="0" borderId="0" xfId="0" applyFill="1" applyAlignment="1">
      <alignment horizont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2" borderId="8" xfId="0" applyFont="1" applyFill="1" applyBorder="1" applyAlignment="1">
      <alignment vertical="center" wrapText="1"/>
    </xf>
    <xf numFmtId="0" fontId="0" fillId="2" borderId="8" xfId="0" applyFill="1" applyBorder="1" applyAlignment="1">
      <alignment horizontal="center"/>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0" fillId="0" borderId="8" xfId="0" applyFill="1" applyBorder="1" applyAlignment="1">
      <alignment horizontal="center" vertical="center"/>
    </xf>
    <xf numFmtId="0" fontId="9" fillId="0" borderId="8" xfId="0" applyFont="1" applyFill="1" applyBorder="1" applyAlignment="1">
      <alignment vertical="center" wrapText="1"/>
    </xf>
    <xf numFmtId="0" fontId="5" fillId="0" borderId="5"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5"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5" fillId="0" borderId="8" xfId="0" applyFont="1" applyFill="1" applyBorder="1" applyAlignment="1">
      <alignment horizontal="left" vertical="center"/>
    </xf>
    <xf numFmtId="0" fontId="5" fillId="0" borderId="8" xfId="0" applyFont="1" applyFill="1" applyBorder="1" applyAlignment="1">
      <alignment horizontal="center" vertical="center"/>
    </xf>
    <xf numFmtId="0" fontId="3" fillId="0" borderId="8" xfId="0" applyFont="1" applyFill="1" applyBorder="1" applyAlignment="1">
      <alignment vertical="center" wrapText="1"/>
    </xf>
    <xf numFmtId="0" fontId="5" fillId="0" borderId="2" xfId="0" applyFont="1" applyFill="1" applyBorder="1" applyAlignment="1">
      <alignment vertical="top" wrapText="1"/>
    </xf>
    <xf numFmtId="49" fontId="9" fillId="0" borderId="8" xfId="0" applyNumberFormat="1" applyFont="1" applyFill="1" applyBorder="1" applyAlignment="1">
      <alignment horizontal="center" vertical="top" wrapText="1"/>
    </xf>
    <xf numFmtId="0" fontId="3" fillId="0" borderId="8" xfId="0" applyFont="1" applyBorder="1" applyAlignment="1">
      <alignment horizontal="center" vertical="center" wrapText="1"/>
    </xf>
    <xf numFmtId="49" fontId="16" fillId="0" borderId="10" xfId="0" applyNumberFormat="1" applyFont="1" applyFill="1" applyBorder="1" applyAlignment="1">
      <alignment vertical="center" wrapText="1"/>
    </xf>
    <xf numFmtId="49" fontId="16" fillId="0" borderId="8" xfId="0" applyNumberFormat="1" applyFont="1" applyFill="1" applyBorder="1" applyAlignment="1">
      <alignment vertical="center" wrapText="1"/>
    </xf>
    <xf numFmtId="0" fontId="15" fillId="0" borderId="0" xfId="0" applyFont="1" applyFill="1" applyBorder="1" applyAlignment="1">
      <alignment vertical="center"/>
    </xf>
    <xf numFmtId="0" fontId="18" fillId="0" borderId="0" xfId="0" applyFont="1" applyFill="1" applyBorder="1" applyAlignment="1">
      <alignment vertical="center"/>
    </xf>
    <xf numFmtId="0" fontId="5" fillId="0" borderId="8" xfId="0" applyFont="1" applyFill="1" applyBorder="1" applyAlignment="1">
      <alignment vertical="center" wrapText="1"/>
    </xf>
    <xf numFmtId="0" fontId="0" fillId="0" borderId="1" xfId="0" applyBorder="1" applyAlignment="1">
      <alignment horizontal="center" vertical="center"/>
    </xf>
    <xf numFmtId="0" fontId="5" fillId="6" borderId="8" xfId="0" applyFont="1" applyFill="1" applyBorder="1" applyAlignment="1">
      <alignment horizontal="center" vertical="center" wrapText="1"/>
    </xf>
    <xf numFmtId="0" fontId="0" fillId="6" borderId="0" xfId="0" applyFill="1" applyAlignment="1">
      <alignment horizontal="center" vertical="top"/>
    </xf>
    <xf numFmtId="0" fontId="5" fillId="6" borderId="0" xfId="0" applyFont="1" applyFill="1" applyAlignment="1">
      <alignment horizontal="center" vertical="top"/>
    </xf>
    <xf numFmtId="0" fontId="5" fillId="6" borderId="0" xfId="0" applyFont="1" applyFill="1" applyAlignment="1">
      <alignment horizontal="left" vertical="top" wrapText="1"/>
    </xf>
    <xf numFmtId="0" fontId="0" fillId="6" borderId="0" xfId="0" applyFill="1"/>
    <xf numFmtId="0" fontId="0" fillId="6" borderId="0" xfId="0" applyFill="1" applyAlignment="1">
      <alignment horizontal="center"/>
    </xf>
    <xf numFmtId="0" fontId="3" fillId="6" borderId="0" xfId="0" applyFont="1" applyFill="1"/>
    <xf numFmtId="0" fontId="5" fillId="0" borderId="1" xfId="0" applyFont="1" applyBorder="1" applyAlignment="1">
      <alignment horizontal="left" vertical="center" wrapText="1"/>
    </xf>
    <xf numFmtId="0" fontId="0" fillId="0" borderId="3" xfId="0" applyBorder="1" applyAlignment="1">
      <alignment horizontal="center"/>
    </xf>
    <xf numFmtId="0" fontId="0" fillId="0" borderId="14" xfId="0" applyBorder="1" applyAlignment="1">
      <alignment horizontal="center"/>
    </xf>
    <xf numFmtId="0" fontId="0" fillId="0" borderId="4" xfId="0" applyBorder="1"/>
    <xf numFmtId="0" fontId="11"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2" fillId="0" borderId="0" xfId="0" applyFont="1" applyAlignment="1">
      <alignment horizontal="center"/>
    </xf>
    <xf numFmtId="0" fontId="5" fillId="0" borderId="9" xfId="0" applyFont="1" applyBorder="1" applyAlignment="1">
      <alignment horizontal="center"/>
    </xf>
    <xf numFmtId="0" fontId="5" fillId="0" borderId="0" xfId="0" applyFont="1" applyFill="1" applyBorder="1" applyAlignment="1">
      <alignment vertical="top" wrapText="1"/>
    </xf>
    <xf numFmtId="0" fontId="5" fillId="0" borderId="8"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vertical="top" wrapText="1"/>
    </xf>
    <xf numFmtId="0" fontId="3" fillId="0" borderId="0" xfId="0" applyFont="1" applyFill="1" applyBorder="1" applyAlignment="1">
      <alignment vertical="top" wrapText="1"/>
    </xf>
    <xf numFmtId="0" fontId="3" fillId="0" borderId="8" xfId="0" applyFont="1" applyFill="1" applyBorder="1" applyAlignment="1">
      <alignment horizontal="center" vertical="center" wrapText="1"/>
    </xf>
    <xf numFmtId="0" fontId="16" fillId="0" borderId="8" xfId="0" applyFont="1" applyFill="1" applyBorder="1" applyAlignment="1">
      <alignment vertical="center" wrapText="1"/>
    </xf>
    <xf numFmtId="0" fontId="3" fillId="0" borderId="0" xfId="0" applyFont="1"/>
    <xf numFmtId="0" fontId="16" fillId="0" borderId="1" xfId="0" applyFont="1" applyFill="1" applyBorder="1" applyAlignment="1">
      <alignment horizontal="center" vertical="center" wrapText="1"/>
    </xf>
    <xf numFmtId="0" fontId="5" fillId="0" borderId="8" xfId="0" applyFont="1" applyBorder="1" applyAlignment="1">
      <alignment horizontal="center" wrapText="1"/>
    </xf>
    <xf numFmtId="1" fontId="0" fillId="0" borderId="8" xfId="0" applyNumberFormat="1" applyBorder="1" applyAlignment="1">
      <alignment horizont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5" fillId="0" borderId="2" xfId="0" applyFont="1" applyFill="1" applyBorder="1" applyAlignment="1">
      <alignment horizontal="center" vertical="center"/>
    </xf>
    <xf numFmtId="0" fontId="0" fillId="6" borderId="8" xfId="0" applyFill="1" applyBorder="1" applyAlignment="1">
      <alignment horizontal="center" vertical="center" wrapText="1"/>
    </xf>
    <xf numFmtId="0" fontId="8" fillId="0" borderId="8" xfId="0" applyNumberFormat="1" applyFont="1" applyBorder="1" applyAlignment="1">
      <alignment horizontal="center" vertical="center"/>
    </xf>
    <xf numFmtId="0" fontId="8" fillId="2" borderId="9" xfId="0" applyNumberFormat="1" applyFont="1" applyFill="1" applyBorder="1" applyAlignment="1">
      <alignment horizontal="center" vertical="center"/>
    </xf>
    <xf numFmtId="0" fontId="8" fillId="0" borderId="9" xfId="0" applyNumberFormat="1" applyFont="1" applyFill="1" applyBorder="1" applyAlignment="1">
      <alignment horizontal="center" vertical="center"/>
    </xf>
    <xf numFmtId="0" fontId="8" fillId="2" borderId="7"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23" fillId="2" borderId="9" xfId="0" applyFont="1" applyFill="1" applyBorder="1" applyAlignment="1">
      <alignment vertical="center"/>
    </xf>
    <xf numFmtId="0" fontId="23" fillId="2" borderId="7" xfId="0" applyFont="1" applyFill="1" applyBorder="1" applyAlignment="1">
      <alignment vertical="center"/>
    </xf>
    <xf numFmtId="0" fontId="23" fillId="2" borderId="10" xfId="0" applyFont="1" applyFill="1" applyBorder="1" applyAlignment="1">
      <alignment vertical="center"/>
    </xf>
    <xf numFmtId="0" fontId="5" fillId="2" borderId="8" xfId="0" applyFont="1" applyFill="1" applyBorder="1" applyAlignment="1">
      <alignment horizontal="center" vertical="center"/>
    </xf>
    <xf numFmtId="0" fontId="5" fillId="2" borderId="8" xfId="0" applyFont="1" applyFill="1" applyBorder="1" applyAlignment="1">
      <alignment vertical="center"/>
    </xf>
    <xf numFmtId="0" fontId="3" fillId="3" borderId="0" xfId="0" applyFont="1" applyFill="1"/>
    <xf numFmtId="0" fontId="3" fillId="3" borderId="0" xfId="0" applyFont="1" applyFill="1" applyBorder="1"/>
    <xf numFmtId="0" fontId="0" fillId="3" borderId="0" xfId="0" applyFill="1" applyBorder="1"/>
    <xf numFmtId="0" fontId="0" fillId="3" borderId="0" xfId="0" applyFill="1"/>
    <xf numFmtId="0" fontId="0" fillId="3" borderId="0" xfId="0" applyFill="1" applyAlignment="1">
      <alignment horizontal="center"/>
    </xf>
    <xf numFmtId="0" fontId="8" fillId="6" borderId="8" xfId="0" applyNumberFormat="1" applyFont="1" applyFill="1" applyBorder="1" applyAlignment="1">
      <alignment horizontal="center" vertical="center"/>
    </xf>
    <xf numFmtId="1" fontId="5" fillId="6" borderId="8" xfId="0" applyNumberFormat="1" applyFont="1" applyFill="1" applyBorder="1" applyAlignment="1">
      <alignment horizontal="center" vertical="center"/>
    </xf>
    <xf numFmtId="1" fontId="0" fillId="6" borderId="8" xfId="0" applyNumberFormat="1" applyFill="1" applyBorder="1" applyAlignment="1">
      <alignment horizontal="center"/>
    </xf>
    <xf numFmtId="0" fontId="5" fillId="6" borderId="0" xfId="0" applyFont="1" applyFill="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8" fillId="2" borderId="9" xfId="0" applyNumberFormat="1" applyFont="1" applyFill="1" applyBorder="1" applyAlignment="1">
      <alignment vertical="center"/>
    </xf>
    <xf numFmtId="0" fontId="8" fillId="2" borderId="7" xfId="0" applyNumberFormat="1"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0" borderId="3"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6" fillId="0" borderId="8" xfId="0" applyFont="1" applyBorder="1" applyAlignment="1">
      <alignment vertical="center" wrapText="1"/>
    </xf>
    <xf numFmtId="0" fontId="26" fillId="0" borderId="8" xfId="0" applyFont="1" applyBorder="1" applyAlignment="1">
      <alignment vertical="center"/>
    </xf>
    <xf numFmtId="0" fontId="25" fillId="0" borderId="8" xfId="0" applyFont="1" applyBorder="1" applyAlignment="1">
      <alignment vertical="center"/>
    </xf>
    <xf numFmtId="0" fontId="25" fillId="0" borderId="8" xfId="0" applyFont="1" applyBorder="1" applyAlignment="1">
      <alignment vertical="center" wrapText="1"/>
    </xf>
    <xf numFmtId="0" fontId="24" fillId="0" borderId="0" xfId="0" applyFont="1" applyAlignment="1">
      <alignment vertical="center"/>
    </xf>
    <xf numFmtId="0" fontId="29" fillId="0" borderId="0" xfId="0" applyFont="1" applyBorder="1" applyAlignment="1">
      <alignment vertical="center" wrapText="1"/>
    </xf>
    <xf numFmtId="0" fontId="30"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27" fillId="0" borderId="8" xfId="0" applyFont="1" applyBorder="1" applyAlignment="1">
      <alignment horizontal="center" vertical="center"/>
    </xf>
    <xf numFmtId="0" fontId="28" fillId="0" borderId="8" xfId="0" applyFont="1" applyBorder="1" applyAlignment="1">
      <alignment horizontal="center" vertical="center" wrapText="1"/>
    </xf>
    <xf numFmtId="0" fontId="34" fillId="0" borderId="8"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5" fillId="0" borderId="0" xfId="0" applyFont="1" applyFill="1" applyAlignment="1" applyProtection="1">
      <alignment vertical="center"/>
    </xf>
    <xf numFmtId="0" fontId="5" fillId="0" borderId="0" xfId="0" applyFont="1" applyAlignment="1" applyProtection="1">
      <alignment vertical="center"/>
    </xf>
    <xf numFmtId="0" fontId="26" fillId="0" borderId="8" xfId="0" applyFont="1" applyBorder="1" applyAlignment="1">
      <alignment horizontal="center" vertical="center"/>
    </xf>
    <xf numFmtId="0" fontId="5" fillId="0" borderId="8" xfId="0" applyFont="1" applyBorder="1" applyAlignment="1" applyProtection="1">
      <alignment horizontal="center" vertical="center"/>
    </xf>
    <xf numFmtId="0" fontId="5" fillId="0" borderId="8" xfId="0" applyFont="1" applyFill="1" applyBorder="1" applyAlignment="1" applyProtection="1">
      <alignment horizontal="center" vertical="center"/>
    </xf>
    <xf numFmtId="0" fontId="26" fillId="0" borderId="8" xfId="0" applyFont="1" applyBorder="1" applyAlignment="1">
      <alignment horizontal="center" vertical="center" wrapText="1"/>
    </xf>
    <xf numFmtId="0" fontId="26" fillId="0" borderId="8" xfId="0" applyFont="1" applyFill="1" applyBorder="1" applyAlignment="1">
      <alignment vertical="center"/>
    </xf>
    <xf numFmtId="0" fontId="25" fillId="0" borderId="8" xfId="0" applyFont="1" applyFill="1" applyBorder="1" applyAlignment="1">
      <alignment horizontal="center" vertical="center"/>
    </xf>
    <xf numFmtId="0" fontId="33" fillId="0" borderId="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1" fillId="0" borderId="0" xfId="0" applyFont="1" applyAlignment="1">
      <alignment vertical="center"/>
    </xf>
    <xf numFmtId="0" fontId="5" fillId="0" borderId="0" xfId="0" applyFont="1" applyAlignment="1" applyProtection="1">
      <alignment horizontal="center" vertical="center"/>
    </xf>
    <xf numFmtId="0" fontId="5" fillId="0" borderId="0" xfId="0" applyFont="1" applyFill="1" applyAlignment="1" applyProtection="1">
      <alignment horizontal="center" vertical="center"/>
    </xf>
    <xf numFmtId="0" fontId="3" fillId="0" borderId="1" xfId="0" applyFont="1" applyFill="1" applyBorder="1" applyAlignment="1" applyProtection="1">
      <alignment vertical="center"/>
      <protection locked="0"/>
    </xf>
    <xf numFmtId="0" fontId="3" fillId="0" borderId="8" xfId="0" applyFont="1" applyFill="1" applyBorder="1" applyAlignment="1" applyProtection="1">
      <alignment horizontal="center" vertical="center"/>
      <protection locked="0"/>
    </xf>
    <xf numFmtId="0" fontId="37" fillId="0" borderId="8" xfId="2" applyFont="1" applyBorder="1" applyAlignment="1">
      <alignment vertical="center"/>
    </xf>
    <xf numFmtId="0" fontId="29" fillId="0" borderId="0" xfId="0" applyFont="1" applyBorder="1" applyAlignment="1">
      <alignment horizontal="center" vertical="center"/>
    </xf>
    <xf numFmtId="2" fontId="37" fillId="0" borderId="8" xfId="2" applyNumberFormat="1" applyFont="1" applyBorder="1" applyAlignment="1">
      <alignment horizontal="center" vertical="center"/>
    </xf>
    <xf numFmtId="0" fontId="0" fillId="0" borderId="8" xfId="0" applyBorder="1" applyAlignment="1">
      <alignment horizontal="center" vertical="center"/>
    </xf>
    <xf numFmtId="0" fontId="29" fillId="0" borderId="6" xfId="0" applyFont="1" applyBorder="1" applyAlignment="1">
      <alignment horizontal="center" vertical="center"/>
    </xf>
    <xf numFmtId="0" fontId="25" fillId="0" borderId="8" xfId="0" applyFont="1" applyBorder="1" applyAlignment="1">
      <alignment horizontal="center" vertical="center"/>
    </xf>
    <xf numFmtId="6" fontId="8" fillId="0" borderId="8"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3" fillId="0" borderId="8" xfId="0" applyFont="1" applyFill="1" applyBorder="1" applyAlignment="1" applyProtection="1">
      <alignment horizontal="center" vertical="center" wrapText="1"/>
      <protection locked="0"/>
    </xf>
    <xf numFmtId="0" fontId="30" fillId="0" borderId="9" xfId="0" applyFont="1" applyBorder="1" applyAlignment="1">
      <alignment horizontal="center" vertical="center" wrapText="1"/>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horizontal="center" vertical="center" wrapText="1"/>
      <protection locked="0"/>
    </xf>
    <xf numFmtId="6" fontId="8" fillId="0" borderId="22" xfId="0" applyNumberFormat="1" applyFont="1" applyBorder="1" applyAlignment="1">
      <alignment horizontal="center" vertical="center"/>
    </xf>
    <xf numFmtId="0" fontId="26" fillId="0" borderId="9" xfId="0" applyFont="1" applyFill="1" applyBorder="1" applyAlignment="1">
      <alignment vertical="center"/>
    </xf>
    <xf numFmtId="0" fontId="25" fillId="0" borderId="9" xfId="0" applyFont="1" applyFill="1" applyBorder="1" applyAlignment="1">
      <alignment horizontal="center" vertical="center"/>
    </xf>
    <xf numFmtId="0" fontId="37" fillId="0" borderId="9" xfId="2" applyFont="1" applyBorder="1" applyAlignment="1">
      <alignment vertical="center"/>
    </xf>
    <xf numFmtId="0" fontId="26" fillId="3" borderId="22" xfId="0" applyFont="1" applyFill="1" applyBorder="1" applyAlignment="1">
      <alignment vertical="center"/>
    </xf>
    <xf numFmtId="0" fontId="26" fillId="3" borderId="8" xfId="0" applyFont="1" applyFill="1" applyBorder="1" applyAlignment="1">
      <alignment horizontal="center" vertical="center"/>
    </xf>
    <xf numFmtId="0" fontId="26" fillId="3" borderId="23" xfId="0" applyFont="1" applyFill="1" applyBorder="1" applyAlignment="1">
      <alignment horizontal="center" vertical="center"/>
    </xf>
    <xf numFmtId="0" fontId="33" fillId="0" borderId="7" xfId="0" applyFont="1" applyFill="1" applyBorder="1" applyAlignment="1">
      <alignment horizontal="center" vertical="center" wrapText="1"/>
    </xf>
    <xf numFmtId="2" fontId="37" fillId="0" borderId="9" xfId="2" applyNumberFormat="1" applyFont="1" applyBorder="1" applyAlignment="1">
      <alignment horizontal="center" vertical="center"/>
    </xf>
    <xf numFmtId="0" fontId="30" fillId="3" borderId="22"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13" fillId="0" borderId="22" xfId="0" applyFont="1" applyBorder="1" applyAlignment="1">
      <alignment vertical="center"/>
    </xf>
    <xf numFmtId="0" fontId="13" fillId="0" borderId="8" xfId="0" applyFont="1" applyBorder="1" applyAlignment="1">
      <alignment vertical="center"/>
    </xf>
    <xf numFmtId="0" fontId="13" fillId="0" borderId="23" xfId="0" applyFont="1" applyBorder="1" applyAlignment="1">
      <alignment vertical="center"/>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2" fontId="13" fillId="0" borderId="22" xfId="0" applyNumberFormat="1" applyFont="1" applyBorder="1" applyAlignment="1">
      <alignment vertical="center"/>
    </xf>
    <xf numFmtId="2" fontId="13" fillId="0" borderId="8" xfId="0" applyNumberFormat="1" applyFont="1" applyBorder="1" applyAlignment="1">
      <alignment vertical="center"/>
    </xf>
    <xf numFmtId="2" fontId="13" fillId="0" borderId="23" xfId="0" applyNumberFormat="1" applyFont="1" applyBorder="1" applyAlignment="1">
      <alignment vertical="center"/>
    </xf>
    <xf numFmtId="2" fontId="13" fillId="0" borderId="29" xfId="0" applyNumberFormat="1" applyFont="1" applyBorder="1" applyAlignment="1">
      <alignment vertical="center"/>
    </xf>
    <xf numFmtId="2" fontId="13" fillId="0" borderId="30" xfId="0" applyNumberFormat="1" applyFont="1" applyBorder="1" applyAlignment="1">
      <alignment vertical="center"/>
    </xf>
    <xf numFmtId="2" fontId="13" fillId="0" borderId="31" xfId="0" applyNumberFormat="1" applyFont="1" applyBorder="1" applyAlignment="1">
      <alignment vertical="center"/>
    </xf>
    <xf numFmtId="0" fontId="40" fillId="3" borderId="22" xfId="0" applyFont="1" applyFill="1" applyBorder="1" applyAlignment="1">
      <alignment vertical="center"/>
    </xf>
    <xf numFmtId="0" fontId="40" fillId="3" borderId="8" xfId="0" applyFont="1" applyFill="1" applyBorder="1" applyAlignment="1">
      <alignment vertical="center"/>
    </xf>
    <xf numFmtId="0" fontId="40" fillId="3" borderId="23" xfId="0" applyFont="1" applyFill="1" applyBorder="1" applyAlignment="1">
      <alignment vertical="center"/>
    </xf>
    <xf numFmtId="164" fontId="3" fillId="0" borderId="22"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64" fontId="3" fillId="0" borderId="22" xfId="0" applyNumberFormat="1" applyFont="1" applyBorder="1" applyAlignment="1" applyProtection="1">
      <alignment horizontal="center" vertical="center"/>
    </xf>
    <xf numFmtId="164" fontId="3" fillId="0" borderId="8" xfId="0" applyNumberFormat="1" applyFont="1" applyBorder="1" applyAlignment="1" applyProtection="1">
      <alignment horizontal="center" vertical="center"/>
    </xf>
    <xf numFmtId="0" fontId="0" fillId="0" borderId="14" xfId="0" applyBorder="1" applyAlignment="1">
      <alignment horizontal="center"/>
    </xf>
    <xf numFmtId="0" fontId="5" fillId="6" borderId="0" xfId="0" applyFont="1" applyFill="1" applyAlignment="1">
      <alignment horizontal="left" wrapText="1"/>
    </xf>
    <xf numFmtId="0" fontId="0" fillId="6" borderId="0" xfId="0" applyFill="1" applyAlignment="1">
      <alignment horizontal="left" wrapText="1"/>
    </xf>
    <xf numFmtId="0" fontId="5" fillId="6" borderId="0" xfId="0" applyFont="1" applyFill="1" applyAlignment="1">
      <alignment horizontal="left" vertical="top" wrapText="1"/>
    </xf>
    <xf numFmtId="0" fontId="11" fillId="0" borderId="0" xfId="0" applyFont="1" applyAlignment="1">
      <alignment horizontal="center"/>
    </xf>
    <xf numFmtId="49" fontId="3" fillId="0" borderId="9"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0" xfId="0" applyFont="1" applyAlignment="1">
      <alignment horizontal="center" vertical="top" wrapText="1"/>
    </xf>
    <xf numFmtId="49" fontId="16" fillId="0" borderId="9"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3" fillId="6" borderId="0" xfId="0" applyFont="1" applyFill="1" applyBorder="1" applyAlignment="1">
      <alignment horizontal="left" vertical="top"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11" fillId="0" borderId="0" xfId="0" applyFont="1" applyAlignment="1">
      <alignment horizontal="left" vertical="top" wrapText="1"/>
    </xf>
    <xf numFmtId="0" fontId="5" fillId="6" borderId="0" xfId="0" applyFont="1" applyFill="1" applyAlignment="1">
      <alignment horizontal="left" vertical="center" wrapText="1"/>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left" vertical="top" wrapText="1"/>
    </xf>
    <xf numFmtId="0" fontId="5" fillId="6" borderId="0" xfId="0" applyNumberFormat="1" applyFont="1" applyFill="1" applyAlignment="1">
      <alignment horizontal="left" vertical="center" wrapText="1"/>
    </xf>
    <xf numFmtId="0" fontId="3" fillId="6" borderId="0" xfId="0" applyFont="1" applyFill="1" applyAlignment="1">
      <alignment horizontal="left" vertical="center" wrapText="1"/>
    </xf>
    <xf numFmtId="0" fontId="3" fillId="6" borderId="0" xfId="0" applyNumberFormat="1" applyFont="1" applyFill="1" applyAlignment="1">
      <alignment horizontal="left" vertical="center" wrapText="1"/>
    </xf>
    <xf numFmtId="0" fontId="3" fillId="0" borderId="8" xfId="0" applyFont="1" applyFill="1" applyBorder="1" applyAlignment="1">
      <alignment horizontal="center" vertical="center"/>
    </xf>
    <xf numFmtId="0" fontId="0" fillId="4" borderId="8" xfId="0" applyFill="1" applyBorder="1" applyAlignment="1">
      <alignment horizontal="center"/>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0" xfId="0" applyFont="1" applyFill="1" applyBorder="1" applyAlignment="1">
      <alignment horizontal="left" vertical="top"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4" borderId="1" xfId="0" applyFill="1" applyBorder="1" applyAlignment="1">
      <alignment horizontal="center"/>
    </xf>
    <xf numFmtId="0" fontId="0" fillId="4" borderId="5" xfId="0" applyFill="1" applyBorder="1" applyAlignment="1">
      <alignment horizontal="center"/>
    </xf>
    <xf numFmtId="0" fontId="5" fillId="0" borderId="8"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5" fillId="4" borderId="1" xfId="0" applyFont="1" applyFill="1" applyBorder="1" applyAlignment="1">
      <alignment horizontal="center" vertical="center" wrapText="1"/>
    </xf>
    <xf numFmtId="0" fontId="0" fillId="4" borderId="5" xfId="0" applyFill="1" applyBorder="1" applyAlignment="1">
      <alignment horizontal="center" vertical="center" wrapText="1"/>
    </xf>
    <xf numFmtId="0" fontId="3" fillId="0" borderId="0" xfId="0" applyNumberFormat="1" applyFont="1" applyFill="1" applyAlignment="1">
      <alignment horizontal="left" vertical="top" wrapText="1"/>
    </xf>
    <xf numFmtId="0" fontId="12" fillId="0" borderId="0" xfId="0" applyFont="1" applyAlignment="1">
      <alignment horizontal="center"/>
    </xf>
    <xf numFmtId="0" fontId="0" fillId="0" borderId="1" xfId="0" applyBorder="1" applyAlignment="1">
      <alignment horizontal="center" vertical="center"/>
    </xf>
    <xf numFmtId="0" fontId="0" fillId="0" borderId="5" xfId="0" applyBorder="1" applyAlignment="1">
      <alignment horizontal="center" vertical="center"/>
    </xf>
    <xf numFmtId="0" fontId="5" fillId="0" borderId="9" xfId="0" applyFont="1" applyBorder="1" applyAlignment="1">
      <alignment horizontal="center"/>
    </xf>
    <xf numFmtId="0" fontId="5" fillId="0" borderId="7" xfId="0" applyFont="1" applyBorder="1" applyAlignment="1">
      <alignment horizontal="center"/>
    </xf>
    <xf numFmtId="0" fontId="7" fillId="0" borderId="0" xfId="0" applyFont="1" applyFill="1" applyAlignment="1">
      <alignment horizontal="left" vertical="top" wrapText="1"/>
    </xf>
    <xf numFmtId="0" fontId="3" fillId="6" borderId="0" xfId="0" applyFont="1" applyFill="1" applyAlignment="1">
      <alignment horizontal="left" vertical="top" wrapText="1"/>
    </xf>
    <xf numFmtId="0" fontId="3" fillId="0" borderId="9" xfId="0" applyNumberFormat="1" applyFont="1" applyBorder="1" applyAlignment="1">
      <alignment horizontal="center"/>
    </xf>
    <xf numFmtId="0" fontId="3" fillId="0" borderId="7" xfId="0" applyNumberFormat="1" applyFont="1" applyBorder="1" applyAlignment="1">
      <alignment horizont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4" fillId="0" borderId="0" xfId="0" applyFont="1" applyAlignment="1">
      <alignment horizontal="center"/>
    </xf>
    <xf numFmtId="0" fontId="0" fillId="0" borderId="2" xfId="0" applyBorder="1" applyAlignment="1">
      <alignment horizontal="center" vertical="center"/>
    </xf>
    <xf numFmtId="0" fontId="5" fillId="0" borderId="14" xfId="0" applyFont="1" applyBorder="1" applyAlignment="1">
      <alignment horizontal="center" vertical="center"/>
    </xf>
    <xf numFmtId="0" fontId="5" fillId="0" borderId="2" xfId="0" applyFont="1" applyFill="1" applyBorder="1" applyAlignment="1">
      <alignment vertical="top" wrapText="1"/>
    </xf>
    <xf numFmtId="0" fontId="0" fillId="0" borderId="5" xfId="0" applyFill="1" applyBorder="1" applyAlignment="1">
      <alignment vertical="top" wrapText="1"/>
    </xf>
    <xf numFmtId="0" fontId="5" fillId="0" borderId="6"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5" fillId="0" borderId="0" xfId="0" applyFont="1" applyFill="1" applyAlignment="1">
      <alignment horizontal="center" vertical="center" wrapText="1"/>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6" borderId="0"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0" fillId="5" borderId="9" xfId="0" applyFill="1" applyBorder="1" applyAlignment="1">
      <alignment horizontal="center"/>
    </xf>
    <xf numFmtId="0" fontId="0" fillId="5" borderId="7" xfId="0" applyFill="1" applyBorder="1" applyAlignment="1">
      <alignment horizontal="center"/>
    </xf>
    <xf numFmtId="0" fontId="0" fillId="5" borderId="10" xfId="0" applyFill="1" applyBorder="1" applyAlignment="1">
      <alignment horizont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0" xfId="0" applyFont="1" applyFill="1" applyAlignment="1">
      <alignment horizontal="left"/>
    </xf>
    <xf numFmtId="0" fontId="11" fillId="0" borderId="6" xfId="0" applyFont="1" applyFill="1" applyBorder="1" applyAlignment="1">
      <alignment horizontal="center"/>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7" fillId="0" borderId="4"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horizontal="center" vertical="center"/>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9"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1" fontId="5" fillId="6" borderId="9" xfId="0" applyNumberFormat="1" applyFont="1" applyFill="1" applyBorder="1" applyAlignment="1" applyProtection="1">
      <alignment horizontal="center" vertical="center"/>
    </xf>
    <xf numFmtId="1" fontId="5" fillId="6" borderId="21" xfId="0" applyNumberFormat="1" applyFont="1" applyFill="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8"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41" fillId="3" borderId="35" xfId="0" applyFont="1" applyFill="1" applyBorder="1" applyAlignment="1" applyProtection="1">
      <alignment horizontal="center" vertical="center"/>
      <protection locked="0"/>
    </xf>
    <xf numFmtId="0" fontId="41" fillId="3" borderId="36" xfId="0" applyFont="1" applyFill="1" applyBorder="1" applyAlignment="1" applyProtection="1">
      <alignment horizontal="center" vertical="center"/>
      <protection locked="0"/>
    </xf>
    <xf numFmtId="0" fontId="41" fillId="3" borderId="37"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5" xfId="0" applyFont="1" applyBorder="1" applyAlignment="1" applyProtection="1">
      <alignment horizontal="center" vertical="center"/>
    </xf>
    <xf numFmtId="0" fontId="25" fillId="0" borderId="8"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30" fillId="3" borderId="24" xfId="0" applyFont="1" applyFill="1" applyBorder="1" applyAlignment="1">
      <alignment horizontal="center" vertical="center" wrapText="1"/>
    </xf>
    <xf numFmtId="0" fontId="30" fillId="3" borderId="10" xfId="0" applyFont="1" applyFill="1" applyBorder="1" applyAlignment="1">
      <alignment horizontal="center" vertical="center" wrapText="1"/>
    </xf>
    <xf numFmtId="164" fontId="3" fillId="0" borderId="9" xfId="0" applyNumberFormat="1" applyFont="1" applyFill="1" applyBorder="1" applyAlignment="1" applyProtection="1">
      <alignment horizontal="center" vertical="center"/>
    </xf>
    <xf numFmtId="164" fontId="3" fillId="0" borderId="21" xfId="0" applyNumberFormat="1" applyFont="1" applyFill="1" applyBorder="1" applyAlignment="1" applyProtection="1">
      <alignment horizontal="center" vertical="center"/>
    </xf>
    <xf numFmtId="0" fontId="39" fillId="0" borderId="0" xfId="0" applyFont="1" applyFill="1" applyAlignment="1">
      <alignment horizontal="left" vertical="center" wrapText="1"/>
    </xf>
    <xf numFmtId="0" fontId="30"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0" xfId="0" applyFont="1" applyBorder="1" applyAlignment="1">
      <alignment horizontal="center" vertical="center" wrapText="1"/>
    </xf>
    <xf numFmtId="0" fontId="29" fillId="0" borderId="0" xfId="0" applyFont="1" applyBorder="1" applyAlignment="1">
      <alignment horizontal="center" vertical="center"/>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30" fillId="3" borderId="9"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5" fillId="0" borderId="9"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164" fontId="5" fillId="0" borderId="8" xfId="0" applyNumberFormat="1" applyFont="1" applyBorder="1" applyAlignment="1" applyProtection="1">
      <alignment horizontal="center" vertical="center"/>
    </xf>
    <xf numFmtId="164" fontId="5" fillId="0" borderId="23" xfId="0" applyNumberFormat="1" applyFont="1" applyBorder="1" applyAlignment="1" applyProtection="1">
      <alignment horizontal="center" vertical="center"/>
    </xf>
    <xf numFmtId="6" fontId="8" fillId="7" borderId="25" xfId="0" applyNumberFormat="1" applyFont="1" applyFill="1" applyBorder="1" applyAlignment="1">
      <alignment horizontal="center" vertical="center"/>
    </xf>
    <xf numFmtId="6" fontId="8" fillId="7" borderId="26" xfId="0" applyNumberFormat="1" applyFont="1" applyFill="1" applyBorder="1" applyAlignment="1">
      <alignment horizontal="center" vertical="center"/>
    </xf>
    <xf numFmtId="164" fontId="3" fillId="7" borderId="25" xfId="0" applyNumberFormat="1" applyFont="1" applyFill="1" applyBorder="1" applyAlignment="1" applyProtection="1">
      <alignment horizontal="center" vertical="center"/>
    </xf>
    <xf numFmtId="164" fontId="3" fillId="7" borderId="26" xfId="0" applyNumberFormat="1" applyFont="1" applyFill="1" applyBorder="1" applyAlignment="1" applyProtection="1">
      <alignment horizontal="center" vertical="center"/>
    </xf>
    <xf numFmtId="164" fontId="5" fillId="0" borderId="27" xfId="0" applyNumberFormat="1" applyFont="1" applyBorder="1" applyAlignment="1" applyProtection="1">
      <alignment horizontal="center" vertical="center"/>
    </xf>
    <xf numFmtId="164" fontId="5" fillId="0" borderId="28" xfId="0" applyNumberFormat="1" applyFont="1" applyBorder="1" applyAlignment="1" applyProtection="1">
      <alignment horizontal="center" vertical="center"/>
    </xf>
    <xf numFmtId="0" fontId="5" fillId="0" borderId="8" xfId="0" applyFont="1" applyBorder="1" applyAlignment="1" applyProtection="1">
      <alignment horizontal="left" vertical="center" wrapText="1"/>
    </xf>
    <xf numFmtId="164" fontId="3" fillId="6" borderId="9" xfId="0" applyNumberFormat="1" applyFont="1" applyFill="1" applyBorder="1" applyAlignment="1" applyProtection="1">
      <alignment horizontal="center" vertical="center"/>
    </xf>
    <xf numFmtId="164" fontId="3" fillId="6" borderId="21" xfId="0" applyNumberFormat="1" applyFont="1" applyFill="1" applyBorder="1" applyAlignment="1" applyProtection="1">
      <alignment horizontal="center" vertical="center"/>
    </xf>
    <xf numFmtId="2" fontId="5" fillId="0" borderId="5" xfId="0" applyNumberFormat="1" applyFont="1" applyBorder="1" applyAlignment="1" applyProtection="1">
      <alignment horizontal="center" vertical="center" wrapText="1"/>
    </xf>
    <xf numFmtId="0" fontId="5" fillId="0" borderId="8" xfId="0" applyFont="1" applyFill="1" applyBorder="1" applyAlignment="1" applyProtection="1">
      <alignment horizontal="left" vertical="center" wrapText="1"/>
    </xf>
    <xf numFmtId="0" fontId="5" fillId="7" borderId="24" xfId="0" applyFont="1" applyFill="1" applyBorder="1" applyAlignment="1" applyProtection="1">
      <alignment horizontal="center" vertical="center"/>
    </xf>
    <xf numFmtId="0" fontId="5" fillId="7" borderId="10" xfId="0" applyFont="1" applyFill="1" applyBorder="1" applyAlignment="1" applyProtection="1">
      <alignment horizontal="center" vertical="center"/>
    </xf>
    <xf numFmtId="164" fontId="3" fillId="0" borderId="27" xfId="0" applyNumberFormat="1" applyFont="1" applyFill="1" applyBorder="1" applyAlignment="1" applyProtection="1">
      <alignment horizontal="center" vertical="center"/>
    </xf>
    <xf numFmtId="164" fontId="3" fillId="0" borderId="28" xfId="0" applyNumberFormat="1" applyFont="1" applyFill="1" applyBorder="1" applyAlignment="1" applyProtection="1">
      <alignment horizontal="center" vertical="center"/>
    </xf>
    <xf numFmtId="165" fontId="13" fillId="6" borderId="9" xfId="12" applyNumberFormat="1" applyFont="1" applyFill="1" applyBorder="1" applyAlignment="1" applyProtection="1">
      <alignment horizontal="center" vertical="center" wrapText="1"/>
      <protection locked="0"/>
    </xf>
    <xf numFmtId="165" fontId="13" fillId="6" borderId="21" xfId="12" applyNumberFormat="1" applyFont="1" applyFill="1" applyBorder="1" applyAlignment="1" applyProtection="1">
      <alignment horizontal="center" vertical="center" wrapText="1"/>
      <protection locked="0"/>
    </xf>
    <xf numFmtId="165" fontId="17" fillId="3" borderId="8" xfId="12" applyNumberFormat="1" applyFont="1" applyFill="1" applyBorder="1" applyAlignment="1" applyProtection="1">
      <alignment horizontal="center" vertical="center"/>
      <protection locked="0"/>
    </xf>
    <xf numFmtId="165" fontId="17" fillId="3" borderId="23" xfId="12" applyNumberFormat="1" applyFont="1" applyFill="1" applyBorder="1" applyAlignment="1" applyProtection="1">
      <alignment horizontal="center" vertical="center"/>
      <protection locked="0"/>
    </xf>
  </cellXfs>
  <cellStyles count="13">
    <cellStyle name="Comma" xfId="12" builtinId="3"/>
    <cellStyle name="Comma 2" xfId="1" xr:uid="{00000000-0005-0000-0000-000000000000}"/>
    <cellStyle name="Comma 2 2" xfId="4" xr:uid="{00000000-0005-0000-0000-000001000000}"/>
    <cellStyle name="Comma 2 3" xfId="8" xr:uid="{00000000-0005-0000-0000-000001000000}"/>
    <cellStyle name="Comma 2 4" xfId="9" xr:uid="{00000000-0005-0000-0000-000001000000}"/>
    <cellStyle name="Comma 2 5" xfId="10" xr:uid="{00000000-0005-0000-0000-000000000000}"/>
    <cellStyle name="Comma 2 6" xfId="11" xr:uid="{00000000-0005-0000-0000-000001000000}"/>
    <cellStyle name="Comma 2 7" xfId="3" xr:uid="{00000000-0005-0000-0000-00002F000000}"/>
    <cellStyle name="Comma 3" xfId="5" xr:uid="{00000000-0005-0000-0000-000030000000}"/>
    <cellStyle name="Comma 4" xfId="7" xr:uid="{00000000-0005-0000-0000-000033000000}"/>
    <cellStyle name="Normal" xfId="0" builtinId="0"/>
    <cellStyle name="Normal 2" xfId="6" xr:uid="{00000000-0005-0000-0000-00000B000000}"/>
    <cellStyle name="Normal 3" xfId="2"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topLeftCell="A10" zoomScaleSheetLayoutView="90" workbookViewId="0">
      <selection activeCell="C28" sqref="C28"/>
    </sheetView>
  </sheetViews>
  <sheetFormatPr defaultRowHeight="12.75" x14ac:dyDescent="0.2"/>
  <cols>
    <col min="1" max="1" width="5.5703125" customWidth="1"/>
    <col min="2" max="2" width="42.7109375" customWidth="1"/>
    <col min="3" max="3" width="9.28515625" style="14" customWidth="1"/>
    <col min="4" max="4" width="8.140625" style="1" customWidth="1"/>
    <col min="5" max="5" width="5.28515625" style="1" customWidth="1"/>
    <col min="6" max="6" width="9" style="1" customWidth="1"/>
    <col min="7" max="7" width="9.140625" hidden="1" customWidth="1"/>
    <col min="9" max="9" width="18.140625" customWidth="1"/>
  </cols>
  <sheetData>
    <row r="1" spans="1:9" s="14" customFormat="1" ht="20.25" x14ac:dyDescent="0.3">
      <c r="A1" s="217" t="s">
        <v>47</v>
      </c>
      <c r="B1" s="217"/>
      <c r="C1" s="217"/>
      <c r="D1" s="217"/>
      <c r="E1" s="217"/>
      <c r="F1" s="217"/>
      <c r="G1" s="217"/>
      <c r="H1" s="217"/>
    </row>
    <row r="2" spans="1:9" s="14" customFormat="1" x14ac:dyDescent="0.2">
      <c r="D2" s="11"/>
      <c r="E2" s="11"/>
      <c r="F2" s="11"/>
    </row>
    <row r="3" spans="1:9" s="14" customFormat="1" ht="20.25" x14ac:dyDescent="0.3">
      <c r="B3" s="217" t="s">
        <v>46</v>
      </c>
      <c r="C3" s="217"/>
      <c r="D3" s="217"/>
      <c r="E3" s="217"/>
      <c r="F3" s="217"/>
      <c r="G3" s="217"/>
      <c r="H3" s="217"/>
    </row>
    <row r="4" spans="1:9" s="14" customFormat="1" ht="36" customHeight="1" x14ac:dyDescent="0.2">
      <c r="A4" s="11"/>
      <c r="B4" s="221" t="s">
        <v>105</v>
      </c>
      <c r="C4" s="221"/>
      <c r="D4" s="221"/>
      <c r="E4" s="221"/>
      <c r="F4" s="221"/>
      <c r="G4" s="221"/>
      <c r="H4" s="221"/>
    </row>
    <row r="5" spans="1:9" s="14" customFormat="1" ht="15.75" customHeight="1" x14ac:dyDescent="0.2">
      <c r="A5" s="11"/>
      <c r="B5" s="10"/>
      <c r="C5" s="15"/>
      <c r="D5" s="11"/>
      <c r="E5" s="10"/>
      <c r="F5" s="10"/>
    </row>
    <row r="6" spans="1:9" ht="30.75" customHeight="1" x14ac:dyDescent="0.2">
      <c r="A6" s="5"/>
      <c r="B6" s="5"/>
      <c r="C6" s="218" t="s">
        <v>80</v>
      </c>
      <c r="D6" s="219"/>
      <c r="E6" s="219"/>
      <c r="F6" s="219"/>
      <c r="G6" s="219"/>
      <c r="H6" s="220"/>
    </row>
    <row r="7" spans="1:9" ht="40.5" customHeight="1" x14ac:dyDescent="0.2">
      <c r="A7" s="32" t="s">
        <v>45</v>
      </c>
      <c r="B7" s="134" t="s">
        <v>1</v>
      </c>
      <c r="C7" s="65" t="s">
        <v>67</v>
      </c>
      <c r="D7" s="222" t="s">
        <v>95</v>
      </c>
      <c r="E7" s="223"/>
      <c r="F7" s="67" t="s">
        <v>68</v>
      </c>
      <c r="G7" s="66"/>
      <c r="H7" s="67" t="s">
        <v>69</v>
      </c>
    </row>
    <row r="8" spans="1:9" ht="78" customHeight="1" x14ac:dyDescent="0.2">
      <c r="A8" s="45">
        <v>1</v>
      </c>
      <c r="B8" s="51" t="s">
        <v>53</v>
      </c>
      <c r="C8" s="101">
        <v>2500</v>
      </c>
      <c r="D8" s="224">
        <v>7500</v>
      </c>
      <c r="E8" s="225"/>
      <c r="F8" s="102">
        <v>10000</v>
      </c>
      <c r="G8" s="102"/>
      <c r="H8" s="102">
        <v>15000</v>
      </c>
      <c r="I8" s="213"/>
    </row>
    <row r="9" spans="1:9" s="14" customFormat="1" ht="78.75" customHeight="1" x14ac:dyDescent="0.2">
      <c r="A9" s="45">
        <v>2</v>
      </c>
      <c r="B9" s="51" t="s">
        <v>70</v>
      </c>
      <c r="C9" s="105">
        <v>2500</v>
      </c>
      <c r="D9" s="224">
        <v>7500</v>
      </c>
      <c r="E9" s="225"/>
      <c r="F9" s="102">
        <v>10000</v>
      </c>
      <c r="G9" s="102"/>
      <c r="H9" s="102">
        <v>15000</v>
      </c>
      <c r="I9" s="213"/>
    </row>
    <row r="10" spans="1:9" ht="63.75" x14ac:dyDescent="0.2">
      <c r="A10" s="33">
        <v>3</v>
      </c>
      <c r="B10" s="35" t="s">
        <v>106</v>
      </c>
      <c r="C10" s="101">
        <v>2500</v>
      </c>
      <c r="D10" s="224">
        <v>7500</v>
      </c>
      <c r="E10" s="225"/>
      <c r="F10" s="102">
        <v>10000</v>
      </c>
      <c r="G10" s="102"/>
      <c r="H10" s="102">
        <v>15000</v>
      </c>
      <c r="I10" s="213"/>
    </row>
    <row r="11" spans="1:9" ht="53.25" customHeight="1" x14ac:dyDescent="0.2">
      <c r="A11" s="33">
        <v>4</v>
      </c>
      <c r="B11" s="35" t="s">
        <v>107</v>
      </c>
      <c r="C11" s="101">
        <v>2500</v>
      </c>
      <c r="D11" s="224">
        <v>7500</v>
      </c>
      <c r="E11" s="225"/>
      <c r="F11" s="102">
        <v>10000</v>
      </c>
      <c r="G11" s="102"/>
      <c r="H11" s="102">
        <v>15000</v>
      </c>
      <c r="I11" s="213"/>
    </row>
    <row r="12" spans="1:9" ht="15.75" customHeight="1" x14ac:dyDescent="0.2">
      <c r="B12" s="27"/>
      <c r="C12" s="27"/>
      <c r="D12" s="46"/>
      <c r="E12" s="46"/>
      <c r="F12" s="46"/>
      <c r="G12" s="27"/>
      <c r="H12" s="27"/>
    </row>
    <row r="13" spans="1:9" s="14" customFormat="1" ht="12.75" customHeight="1" x14ac:dyDescent="0.2">
      <c r="A13" s="16"/>
      <c r="B13" s="27"/>
      <c r="C13" s="27"/>
      <c r="D13" s="27"/>
      <c r="E13" s="46"/>
      <c r="F13" s="46"/>
      <c r="G13" s="46"/>
      <c r="H13" s="27"/>
    </row>
    <row r="14" spans="1:9" s="14" customFormat="1" ht="43.5" customHeight="1" x14ac:dyDescent="0.2">
      <c r="A14" s="73"/>
      <c r="B14" s="216" t="s">
        <v>144</v>
      </c>
      <c r="C14" s="216"/>
      <c r="D14" s="216"/>
      <c r="E14" s="216"/>
      <c r="F14" s="216"/>
      <c r="G14" s="216"/>
      <c r="H14" s="216"/>
    </row>
    <row r="15" spans="1:9" s="14" customFormat="1" ht="39.75" customHeight="1" x14ac:dyDescent="0.2">
      <c r="A15" s="73"/>
      <c r="B15" s="216" t="s">
        <v>142</v>
      </c>
      <c r="C15" s="216"/>
      <c r="D15" s="216"/>
      <c r="E15" s="216"/>
      <c r="F15" s="216"/>
      <c r="G15" s="216"/>
      <c r="H15" s="216"/>
    </row>
    <row r="16" spans="1:9" ht="50.25" customHeight="1" x14ac:dyDescent="0.2">
      <c r="A16" s="74"/>
      <c r="B16" s="214" t="s">
        <v>143</v>
      </c>
      <c r="C16" s="215"/>
      <c r="D16" s="215"/>
      <c r="E16" s="215"/>
      <c r="F16" s="215"/>
      <c r="G16" s="215"/>
      <c r="H16" s="215"/>
    </row>
    <row r="17" spans="2:9" ht="15.75" customHeight="1" x14ac:dyDescent="0.2"/>
    <row r="18" spans="2:9" ht="15.75" customHeight="1" x14ac:dyDescent="0.2"/>
    <row r="19" spans="2:9" s="3" customFormat="1" x14ac:dyDescent="0.2">
      <c r="B19" s="120" t="s">
        <v>135</v>
      </c>
      <c r="C19" s="121"/>
      <c r="D19" s="121"/>
      <c r="E19" s="121"/>
      <c r="F19" s="121"/>
      <c r="G19" s="121"/>
      <c r="H19" s="121"/>
      <c r="I19" s="121"/>
    </row>
    <row r="20" spans="2:9" ht="15.75" customHeight="1" x14ac:dyDescent="0.2">
      <c r="B20" s="119" t="s">
        <v>139</v>
      </c>
      <c r="C20" s="122"/>
      <c r="D20" s="123"/>
      <c r="E20" s="123"/>
      <c r="F20" s="123"/>
      <c r="G20" s="122"/>
      <c r="H20" s="122"/>
      <c r="I20" s="122"/>
    </row>
    <row r="21" spans="2:9" ht="15.75" customHeight="1" x14ac:dyDescent="0.2">
      <c r="B21" s="119" t="s">
        <v>134</v>
      </c>
      <c r="C21" s="122"/>
      <c r="D21" s="123"/>
      <c r="E21" s="123"/>
      <c r="F21" s="123"/>
      <c r="G21" s="122"/>
      <c r="H21" s="122"/>
      <c r="I21" s="122"/>
    </row>
    <row r="22" spans="2:9" ht="15.75" customHeight="1" x14ac:dyDescent="0.2">
      <c r="B22" s="119" t="s">
        <v>136</v>
      </c>
      <c r="C22" s="122"/>
      <c r="D22" s="123"/>
      <c r="E22" s="123"/>
      <c r="F22" s="123"/>
      <c r="G22" s="122"/>
      <c r="H22" s="122"/>
      <c r="I22" s="122"/>
    </row>
    <row r="23" spans="2:9" ht="15.75" customHeight="1" x14ac:dyDescent="0.2"/>
    <row r="24" spans="2:9" ht="15.75" customHeight="1" x14ac:dyDescent="0.2"/>
    <row r="25" spans="2:9" ht="15.75" customHeight="1" x14ac:dyDescent="0.2"/>
    <row r="26" spans="2:9" ht="15.75" customHeight="1" x14ac:dyDescent="0.2"/>
    <row r="27" spans="2:9" ht="15.75" customHeight="1" x14ac:dyDescent="0.2"/>
    <row r="28" spans="2:9" ht="12" customHeight="1" x14ac:dyDescent="0.2"/>
    <row r="29" spans="2:9" ht="15.75" customHeight="1" x14ac:dyDescent="0.2"/>
    <row r="30" spans="2:9" ht="15.75" customHeight="1" x14ac:dyDescent="0.2"/>
    <row r="31" spans="2:9" ht="15.75" customHeight="1" x14ac:dyDescent="0.2"/>
    <row r="32" spans="2:9" ht="15.75" customHeight="1" x14ac:dyDescent="0.2"/>
    <row r="33" ht="15.75" customHeight="1" x14ac:dyDescent="0.2"/>
    <row r="34" ht="15.75" customHeight="1" x14ac:dyDescent="0.2"/>
    <row r="35" ht="15.75" customHeight="1" x14ac:dyDescent="0.2"/>
    <row r="36" ht="12"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1.25" customHeight="1" x14ac:dyDescent="0.2"/>
    <row r="46" ht="15.75" customHeight="1" x14ac:dyDescent="0.2"/>
    <row r="47" ht="12" customHeight="1" x14ac:dyDescent="0.2"/>
    <row r="48" ht="9.75" customHeight="1" x14ac:dyDescent="0.2"/>
    <row r="49" ht="15.75" customHeight="1" x14ac:dyDescent="0.2"/>
    <row r="50" ht="15.75" customHeight="1" x14ac:dyDescent="0.2"/>
    <row r="51" ht="12" customHeight="1" x14ac:dyDescent="0.2"/>
    <row r="52" ht="15.75" customHeight="1" x14ac:dyDescent="0.2"/>
    <row r="53" ht="15.75" customHeight="1" x14ac:dyDescent="0.2"/>
    <row r="54" ht="15.75" customHeight="1" x14ac:dyDescent="0.2"/>
    <row r="55" ht="11.25" customHeight="1" x14ac:dyDescent="0.2"/>
    <row r="56" ht="15.75" customHeight="1" x14ac:dyDescent="0.2"/>
    <row r="57" ht="15.75" customHeight="1" x14ac:dyDescent="0.2"/>
    <row r="58" ht="12.7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6.5" customHeight="1" x14ac:dyDescent="0.2"/>
    <row r="67" ht="12.75" customHeight="1" x14ac:dyDescent="0.2"/>
    <row r="68" ht="11.25" customHeight="1" x14ac:dyDescent="0.2"/>
    <row r="69" ht="12.75" customHeight="1" x14ac:dyDescent="0.2"/>
    <row r="70" ht="9" customHeight="1" x14ac:dyDescent="0.2"/>
    <row r="71" ht="12.75" customHeight="1" x14ac:dyDescent="0.2"/>
    <row r="72" ht="12.75" customHeight="1" x14ac:dyDescent="0.2"/>
    <row r="73" ht="12.75" customHeight="1" x14ac:dyDescent="0.2"/>
    <row r="74" ht="12.75" customHeight="1" x14ac:dyDescent="0.2"/>
    <row r="75" ht="12.75" customHeight="1" x14ac:dyDescent="0.2"/>
    <row r="76" ht="14.25" customHeight="1" x14ac:dyDescent="0.2"/>
    <row r="77" ht="14.25" customHeight="1" x14ac:dyDescent="0.2"/>
    <row r="78" ht="14.25" customHeight="1" x14ac:dyDescent="0.2"/>
    <row r="79" ht="9.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0.5" customHeight="1" x14ac:dyDescent="0.2"/>
    <row r="87" ht="15.75" customHeight="1" x14ac:dyDescent="0.2"/>
    <row r="88" ht="15.75" customHeight="1" x14ac:dyDescent="0.2"/>
    <row r="89" ht="15.75" customHeight="1" x14ac:dyDescent="0.2"/>
    <row r="90" ht="9.75" customHeight="1" x14ac:dyDescent="0.2"/>
    <row r="91" ht="15.75" customHeight="1" x14ac:dyDescent="0.2"/>
    <row r="92" ht="15.75" customHeight="1" x14ac:dyDescent="0.2"/>
    <row r="93" ht="15.75" customHeight="1" x14ac:dyDescent="0.2"/>
    <row r="94" ht="15.75" customHeight="1" x14ac:dyDescent="0.2"/>
  </sheetData>
  <mergeCells count="13">
    <mergeCell ref="I8:I11"/>
    <mergeCell ref="B16:H16"/>
    <mergeCell ref="B14:H14"/>
    <mergeCell ref="B15:H15"/>
    <mergeCell ref="A1:H1"/>
    <mergeCell ref="C6:H6"/>
    <mergeCell ref="B3:H3"/>
    <mergeCell ref="B4:H4"/>
    <mergeCell ref="D7:E7"/>
    <mergeCell ref="D8:E8"/>
    <mergeCell ref="D9:E9"/>
    <mergeCell ref="D10:E10"/>
    <mergeCell ref="D11:E11"/>
  </mergeCells>
  <phoneticPr fontId="0" type="noConversion"/>
  <pageMargins left="0.75" right="0.75" top="1" bottom="1" header="0.5" footer="0.5"/>
  <pageSetup scale="72" orientation="portrait" verticalDpi="144" r:id="rId1"/>
  <headerFooter alignWithMargins="0">
    <oddHeader>&amp;CTENDER NO :RE/MUM/IMP/AC/CH-1352</oddHeader>
    <oddFooter>&amp;CCHA'S AUTHORISED SIGNATORY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6"/>
  <sheetViews>
    <sheetView topLeftCell="A10" zoomScaleNormal="100" zoomScaleSheetLayoutView="90" workbookViewId="0">
      <selection activeCell="C21" sqref="C21"/>
    </sheetView>
  </sheetViews>
  <sheetFormatPr defaultRowHeight="12.75" x14ac:dyDescent="0.2"/>
  <cols>
    <col min="1" max="1" width="5.5703125" style="14" customWidth="1"/>
    <col min="2" max="2" width="42.7109375" style="14" customWidth="1"/>
    <col min="3" max="3" width="10" style="14" customWidth="1"/>
    <col min="4" max="4" width="8.140625" style="11" customWidth="1"/>
    <col min="5" max="5" width="9.5703125" style="11" customWidth="1"/>
    <col min="6" max="6" width="9" style="11" customWidth="1"/>
    <col min="7" max="16384" width="9.140625" style="14"/>
  </cols>
  <sheetData>
    <row r="1" spans="1:10" ht="20.25" x14ac:dyDescent="0.3">
      <c r="A1" s="217" t="s">
        <v>49</v>
      </c>
      <c r="B1" s="217"/>
      <c r="C1" s="217"/>
      <c r="D1" s="217"/>
      <c r="E1" s="217"/>
      <c r="F1" s="217"/>
      <c r="G1" s="217"/>
    </row>
    <row r="3" spans="1:10" ht="45.75" customHeight="1" x14ac:dyDescent="0.3">
      <c r="B3" s="230" t="s">
        <v>48</v>
      </c>
      <c r="C3" s="230"/>
      <c r="D3" s="230"/>
      <c r="E3" s="230"/>
      <c r="F3" s="230"/>
      <c r="G3" s="230"/>
      <c r="H3" s="41"/>
    </row>
    <row r="4" spans="1:10" ht="33" customHeight="1" x14ac:dyDescent="0.2">
      <c r="A4" s="11"/>
      <c r="B4" s="235" t="s">
        <v>52</v>
      </c>
      <c r="C4" s="235"/>
      <c r="D4" s="235"/>
      <c r="E4" s="235"/>
      <c r="F4" s="235"/>
      <c r="G4" s="235"/>
    </row>
    <row r="5" spans="1:10" ht="15.75" customHeight="1" x14ac:dyDescent="0.2">
      <c r="A5" s="11"/>
      <c r="B5" s="15"/>
      <c r="C5" s="15"/>
      <c r="E5" s="15"/>
      <c r="F5" s="15"/>
    </row>
    <row r="6" spans="1:10" ht="35.25" customHeight="1" x14ac:dyDescent="0.2">
      <c r="A6" s="5"/>
      <c r="B6" s="5"/>
      <c r="C6" s="227" t="s">
        <v>42</v>
      </c>
      <c r="D6" s="228"/>
      <c r="E6" s="228"/>
      <c r="F6" s="228"/>
      <c r="G6" s="229"/>
    </row>
    <row r="7" spans="1:10" ht="40.5" customHeight="1" x14ac:dyDescent="0.2">
      <c r="A7" s="32" t="s">
        <v>45</v>
      </c>
      <c r="B7" s="31"/>
      <c r="C7" s="55" t="s">
        <v>26</v>
      </c>
      <c r="D7" s="56" t="s">
        <v>58</v>
      </c>
      <c r="E7" s="56" t="s">
        <v>59</v>
      </c>
      <c r="F7" s="56" t="s">
        <v>60</v>
      </c>
      <c r="G7" s="56" t="s">
        <v>61</v>
      </c>
    </row>
    <row r="8" spans="1:10" ht="53.25" customHeight="1" x14ac:dyDescent="0.2">
      <c r="A8" s="232" t="s">
        <v>81</v>
      </c>
      <c r="B8" s="233"/>
      <c r="C8" s="233"/>
      <c r="D8" s="233"/>
      <c r="E8" s="233"/>
      <c r="F8" s="233"/>
      <c r="G8" s="233"/>
      <c r="H8" s="234"/>
      <c r="I8" s="42"/>
      <c r="J8" s="42"/>
    </row>
    <row r="9" spans="1:10" ht="72.75" customHeight="1" x14ac:dyDescent="0.2">
      <c r="A9" s="34">
        <v>1</v>
      </c>
      <c r="B9" s="23" t="s">
        <v>54</v>
      </c>
      <c r="C9" s="102">
        <v>50000</v>
      </c>
      <c r="D9" s="114"/>
      <c r="E9" s="115"/>
      <c r="F9" s="115"/>
      <c r="G9" s="116"/>
    </row>
    <row r="10" spans="1:10" ht="78.75" customHeight="1" x14ac:dyDescent="0.2">
      <c r="A10" s="34">
        <v>2</v>
      </c>
      <c r="B10" s="51" t="s">
        <v>108</v>
      </c>
      <c r="C10" s="117"/>
      <c r="D10" s="47">
        <v>20000</v>
      </c>
      <c r="E10" s="47">
        <v>35000</v>
      </c>
      <c r="F10" s="47">
        <v>68000</v>
      </c>
      <c r="G10" s="47">
        <v>95000</v>
      </c>
      <c r="H10" s="16"/>
    </row>
    <row r="11" spans="1:10" ht="64.5" customHeight="1" x14ac:dyDescent="0.2">
      <c r="A11" s="33">
        <v>3</v>
      </c>
      <c r="B11" s="35" t="s">
        <v>109</v>
      </c>
      <c r="C11" s="118"/>
      <c r="D11" s="47">
        <v>30000</v>
      </c>
      <c r="E11" s="47">
        <v>45000</v>
      </c>
      <c r="F11" s="47">
        <v>78000</v>
      </c>
      <c r="G11" s="47">
        <v>105000</v>
      </c>
      <c r="H11" s="16"/>
    </row>
    <row r="12" spans="1:10" ht="69" customHeight="1" x14ac:dyDescent="0.2">
      <c r="A12" s="33">
        <v>4</v>
      </c>
      <c r="B12" s="35" t="s">
        <v>96</v>
      </c>
      <c r="C12" s="118"/>
      <c r="D12" s="47">
        <v>30000</v>
      </c>
      <c r="E12" s="47">
        <v>45000</v>
      </c>
      <c r="F12" s="47">
        <v>78000</v>
      </c>
      <c r="G12" s="47">
        <v>105000</v>
      </c>
    </row>
    <row r="13" spans="1:10" ht="15.75" customHeight="1" x14ac:dyDescent="0.2"/>
    <row r="14" spans="1:10" ht="12.75" customHeight="1" x14ac:dyDescent="0.2">
      <c r="A14" s="16" t="s">
        <v>11</v>
      </c>
      <c r="D14" s="14"/>
    </row>
    <row r="15" spans="1:10" ht="25.5" customHeight="1" x14ac:dyDescent="0.2">
      <c r="A15" s="73"/>
      <c r="B15" s="216" t="s">
        <v>145</v>
      </c>
      <c r="C15" s="216"/>
      <c r="D15" s="216"/>
      <c r="E15" s="216"/>
      <c r="F15" s="216"/>
      <c r="G15" s="216"/>
      <c r="H15" s="75"/>
      <c r="I15" s="24"/>
    </row>
    <row r="16" spans="1:10" ht="45" customHeight="1" x14ac:dyDescent="0.2">
      <c r="A16" s="73"/>
      <c r="B16" s="231" t="s">
        <v>146</v>
      </c>
      <c r="C16" s="231"/>
      <c r="D16" s="231"/>
      <c r="E16" s="231"/>
      <c r="F16" s="231"/>
      <c r="G16" s="231"/>
      <c r="H16" s="231"/>
      <c r="I16" s="127"/>
    </row>
    <row r="17" spans="1:9" ht="58.5" customHeight="1" x14ac:dyDescent="0.2">
      <c r="A17" s="73"/>
      <c r="B17" s="236" t="s">
        <v>147</v>
      </c>
      <c r="C17" s="236"/>
      <c r="D17" s="236"/>
      <c r="E17" s="236"/>
      <c r="F17" s="236"/>
      <c r="G17" s="236"/>
      <c r="H17" s="236"/>
      <c r="I17" s="127"/>
    </row>
    <row r="18" spans="1:9" ht="32.25" customHeight="1" x14ac:dyDescent="0.2">
      <c r="A18" s="73"/>
      <c r="B18" s="226" t="s">
        <v>76</v>
      </c>
      <c r="C18" s="226"/>
      <c r="D18" s="226"/>
      <c r="E18" s="226"/>
      <c r="F18" s="226"/>
      <c r="G18" s="226"/>
      <c r="H18" s="226"/>
      <c r="I18" s="43"/>
    </row>
    <row r="19" spans="1:9" ht="15.75" customHeight="1" x14ac:dyDescent="0.2"/>
    <row r="20" spans="1:9" ht="15.75" customHeight="1" x14ac:dyDescent="0.2"/>
    <row r="21" spans="1:9" s="3" customFormat="1" x14ac:dyDescent="0.2">
      <c r="B21" s="120" t="s">
        <v>137</v>
      </c>
      <c r="C21" s="121"/>
    </row>
    <row r="22" spans="1:9" ht="15.75" customHeight="1" x14ac:dyDescent="0.2">
      <c r="B22" s="119" t="s">
        <v>136</v>
      </c>
      <c r="C22" s="122"/>
    </row>
    <row r="23" spans="1:9" ht="15.75" customHeight="1" x14ac:dyDescent="0.2">
      <c r="B23" s="119" t="s">
        <v>138</v>
      </c>
      <c r="C23" s="122"/>
    </row>
    <row r="24" spans="1:9" ht="15.75" customHeight="1" x14ac:dyDescent="0.2"/>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2"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2"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1.25" customHeight="1" x14ac:dyDescent="0.2"/>
    <row r="48" ht="15.75" customHeight="1" x14ac:dyDescent="0.2"/>
    <row r="49" ht="12" customHeight="1" x14ac:dyDescent="0.2"/>
    <row r="50" ht="9.75" customHeight="1" x14ac:dyDescent="0.2"/>
    <row r="51" ht="15.75" customHeight="1" x14ac:dyDescent="0.2"/>
    <row r="52" ht="15.75" customHeight="1" x14ac:dyDescent="0.2"/>
    <row r="53" ht="12" customHeight="1" x14ac:dyDescent="0.2"/>
    <row r="54" ht="15.75" customHeight="1" x14ac:dyDescent="0.2"/>
    <row r="55" ht="15.75" customHeight="1" x14ac:dyDescent="0.2"/>
    <row r="56" ht="15.75" customHeight="1" x14ac:dyDescent="0.2"/>
    <row r="57" ht="11.25" customHeight="1" x14ac:dyDescent="0.2"/>
    <row r="58" ht="15.75" customHeight="1" x14ac:dyDescent="0.2"/>
    <row r="59" ht="15.75" customHeight="1" x14ac:dyDescent="0.2"/>
    <row r="60" ht="12.7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6.5" customHeight="1" x14ac:dyDescent="0.2"/>
    <row r="69" ht="12.75" customHeight="1" x14ac:dyDescent="0.2"/>
    <row r="70" ht="11.25" customHeight="1" x14ac:dyDescent="0.2"/>
    <row r="71" ht="12.75" customHeight="1" x14ac:dyDescent="0.2"/>
    <row r="72" ht="9" customHeight="1" x14ac:dyDescent="0.2"/>
    <row r="73" ht="12.75" customHeight="1" x14ac:dyDescent="0.2"/>
    <row r="74" ht="12.75" customHeight="1" x14ac:dyDescent="0.2"/>
    <row r="75" ht="12.75" customHeight="1" x14ac:dyDescent="0.2"/>
    <row r="76" ht="12.75" customHeight="1" x14ac:dyDescent="0.2"/>
    <row r="77" ht="12.75" customHeight="1" x14ac:dyDescent="0.2"/>
    <row r="78" ht="14.25" customHeight="1" x14ac:dyDescent="0.2"/>
    <row r="79" ht="14.25" customHeight="1" x14ac:dyDescent="0.2"/>
    <row r="80" ht="14.25" customHeight="1" x14ac:dyDescent="0.2"/>
    <row r="81" ht="9.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0.5" customHeight="1" x14ac:dyDescent="0.2"/>
    <row r="89" ht="15.75" customHeight="1" x14ac:dyDescent="0.2"/>
    <row r="90" ht="15.75" customHeight="1" x14ac:dyDescent="0.2"/>
    <row r="91" ht="15.75" customHeight="1" x14ac:dyDescent="0.2"/>
    <row r="92" ht="9.75" customHeight="1" x14ac:dyDescent="0.2"/>
    <row r="93" ht="15.75" customHeight="1" x14ac:dyDescent="0.2"/>
    <row r="94" ht="15.75" customHeight="1" x14ac:dyDescent="0.2"/>
    <row r="95" ht="15.75" customHeight="1" x14ac:dyDescent="0.2"/>
    <row r="96" ht="15.75" customHeight="1" x14ac:dyDescent="0.2"/>
  </sheetData>
  <mergeCells count="9">
    <mergeCell ref="B18:H18"/>
    <mergeCell ref="A1:G1"/>
    <mergeCell ref="C6:G6"/>
    <mergeCell ref="B3:G3"/>
    <mergeCell ref="B16:H16"/>
    <mergeCell ref="A8:H8"/>
    <mergeCell ref="B4:G4"/>
    <mergeCell ref="B17:H17"/>
    <mergeCell ref="B15:G15"/>
  </mergeCells>
  <pageMargins left="0.75" right="0.75" top="1" bottom="1" header="0.5" footer="0.5"/>
  <pageSetup scale="72" orientation="portrait" verticalDpi="144" r:id="rId1"/>
  <headerFooter alignWithMargins="0">
    <oddHeader>&amp;CTENDER NO :RE/MUM/IMP/8T/5133</oddHeader>
    <oddFooter>&amp;CCHA'S AUTHORISED SIGNATORY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SheetLayoutView="90" workbookViewId="0">
      <selection activeCell="H3" sqref="H3"/>
    </sheetView>
  </sheetViews>
  <sheetFormatPr defaultRowHeight="12.75" x14ac:dyDescent="0.2"/>
  <cols>
    <col min="1" max="2" width="5.28515625" customWidth="1"/>
    <col min="3" max="3" width="3.28515625" customWidth="1"/>
    <col min="4" max="4" width="48.85546875" customWidth="1"/>
    <col min="5" max="5" width="11.5703125" customWidth="1"/>
    <col min="6" max="6" width="11.5703125" style="1" customWidth="1"/>
    <col min="7" max="7" width="15.85546875" style="1" customWidth="1"/>
    <col min="8" max="9" width="9.140625" style="27"/>
  </cols>
  <sheetData>
    <row r="1" spans="1:9" s="14" customFormat="1" ht="20.25" x14ac:dyDescent="0.3">
      <c r="A1" s="217" t="s">
        <v>27</v>
      </c>
      <c r="B1" s="217"/>
      <c r="C1" s="217"/>
      <c r="D1" s="217"/>
      <c r="E1" s="217"/>
      <c r="F1" s="217"/>
      <c r="G1" s="217"/>
      <c r="H1" s="27"/>
      <c r="I1" s="27"/>
    </row>
    <row r="2" spans="1:9" s="14" customFormat="1" x14ac:dyDescent="0.2">
      <c r="F2" s="11"/>
      <c r="G2" s="11"/>
      <c r="H2" s="27"/>
      <c r="I2" s="27"/>
    </row>
    <row r="3" spans="1:9" s="14" customFormat="1" ht="18" x14ac:dyDescent="0.25">
      <c r="B3" s="256" t="s">
        <v>13</v>
      </c>
      <c r="C3" s="256"/>
      <c r="D3" s="256"/>
      <c r="E3" s="256"/>
      <c r="F3" s="256"/>
      <c r="G3" s="256"/>
      <c r="H3" s="27"/>
      <c r="I3" s="27"/>
    </row>
    <row r="4" spans="1:9" x14ac:dyDescent="0.2">
      <c r="B4" s="2"/>
      <c r="C4" s="2"/>
      <c r="D4" s="3"/>
      <c r="E4" s="3"/>
      <c r="F4" s="2"/>
      <c r="G4" s="2"/>
    </row>
    <row r="5" spans="1:9" ht="15.75" x14ac:dyDescent="0.25">
      <c r="B5" s="19" t="s">
        <v>17</v>
      </c>
      <c r="C5" s="19"/>
      <c r="D5" s="19"/>
      <c r="E5" s="20"/>
      <c r="F5" s="21"/>
      <c r="G5" s="8"/>
    </row>
    <row r="6" spans="1:9" s="14" customFormat="1" ht="15.75" x14ac:dyDescent="0.25">
      <c r="B6" s="19"/>
      <c r="C6" s="19"/>
      <c r="D6" s="19"/>
      <c r="E6" s="20"/>
      <c r="F6" s="21"/>
      <c r="G6" s="11"/>
      <c r="H6" s="27"/>
      <c r="I6" s="27"/>
    </row>
    <row r="7" spans="1:9" ht="10.5" customHeight="1" x14ac:dyDescent="0.2">
      <c r="B7" s="4"/>
      <c r="C7" s="4"/>
      <c r="D7" s="6"/>
      <c r="E7" s="25"/>
      <c r="F7" s="25"/>
      <c r="G7" s="25"/>
    </row>
    <row r="8" spans="1:9" ht="11.25" customHeight="1" x14ac:dyDescent="0.2">
      <c r="B8" s="257" t="s">
        <v>0</v>
      </c>
      <c r="C8" s="257"/>
      <c r="D8" s="250" t="s">
        <v>1</v>
      </c>
      <c r="E8" s="253"/>
      <c r="F8" s="252" t="s">
        <v>3</v>
      </c>
      <c r="G8" s="252" t="s">
        <v>2</v>
      </c>
    </row>
    <row r="9" spans="1:9" ht="18.75" customHeight="1" x14ac:dyDescent="0.2">
      <c r="B9" s="258"/>
      <c r="C9" s="258"/>
      <c r="D9" s="251"/>
      <c r="E9" s="254"/>
      <c r="F9" s="252"/>
      <c r="G9" s="252"/>
    </row>
    <row r="10" spans="1:9" ht="26.25" customHeight="1" x14ac:dyDescent="0.2">
      <c r="B10" s="239">
        <v>1</v>
      </c>
      <c r="C10" s="239"/>
      <c r="D10" s="59" t="s">
        <v>30</v>
      </c>
      <c r="E10" s="244" t="s">
        <v>75</v>
      </c>
      <c r="F10" s="245"/>
      <c r="G10" s="246"/>
    </row>
    <row r="11" spans="1:9" ht="24" customHeight="1" x14ac:dyDescent="0.2">
      <c r="B11" s="249" t="s">
        <v>28</v>
      </c>
      <c r="C11" s="249"/>
      <c r="D11" s="60" t="s">
        <v>8</v>
      </c>
      <c r="E11" s="247"/>
      <c r="F11" s="53">
        <v>3500</v>
      </c>
      <c r="G11" s="53">
        <v>4500</v>
      </c>
    </row>
    <row r="12" spans="1:9" ht="21.75" customHeight="1" x14ac:dyDescent="0.2">
      <c r="B12" s="249" t="s">
        <v>29</v>
      </c>
      <c r="C12" s="249"/>
      <c r="D12" s="60" t="s">
        <v>9</v>
      </c>
      <c r="E12" s="248"/>
      <c r="F12" s="53">
        <v>2500</v>
      </c>
      <c r="G12" s="53">
        <v>3500</v>
      </c>
    </row>
    <row r="13" spans="1:9" s="14" customFormat="1" ht="46.5" customHeight="1" x14ac:dyDescent="0.2">
      <c r="B13" s="224">
        <v>2</v>
      </c>
      <c r="C13" s="225"/>
      <c r="D13" s="59" t="s">
        <v>91</v>
      </c>
      <c r="E13" s="244" t="s">
        <v>75</v>
      </c>
      <c r="F13" s="245"/>
      <c r="G13" s="246"/>
      <c r="H13" s="27"/>
      <c r="I13" s="27"/>
    </row>
    <row r="14" spans="1:9" s="14" customFormat="1" ht="21.75" customHeight="1" x14ac:dyDescent="0.2">
      <c r="B14" s="224" t="s">
        <v>92</v>
      </c>
      <c r="C14" s="225"/>
      <c r="D14" s="60" t="s">
        <v>8</v>
      </c>
      <c r="E14" s="50"/>
      <c r="F14" s="53">
        <v>4500</v>
      </c>
      <c r="G14" s="53">
        <v>5500</v>
      </c>
      <c r="H14" s="27"/>
      <c r="I14" s="27"/>
    </row>
    <row r="15" spans="1:9" ht="30" customHeight="1" x14ac:dyDescent="0.2">
      <c r="B15" s="240"/>
      <c r="C15" s="240"/>
      <c r="D15" s="240"/>
      <c r="E15" s="241" t="s">
        <v>12</v>
      </c>
      <c r="F15" s="242"/>
      <c r="G15" s="243"/>
    </row>
    <row r="16" spans="1:9" ht="31.5" customHeight="1" x14ac:dyDescent="0.2">
      <c r="B16" s="240"/>
      <c r="C16" s="240"/>
      <c r="D16" s="240"/>
      <c r="E16" s="52" t="s">
        <v>7</v>
      </c>
      <c r="F16" s="61" t="s">
        <v>62</v>
      </c>
      <c r="G16" s="52" t="s">
        <v>63</v>
      </c>
    </row>
    <row r="17" spans="2:9" ht="25.5" x14ac:dyDescent="0.2">
      <c r="B17" s="239">
        <v>3</v>
      </c>
      <c r="C17" s="239"/>
      <c r="D17" s="62" t="s">
        <v>31</v>
      </c>
      <c r="E17" s="106">
        <v>2000</v>
      </c>
      <c r="F17" s="53">
        <v>2000</v>
      </c>
      <c r="G17" s="53">
        <v>3000</v>
      </c>
    </row>
    <row r="18" spans="2:9" x14ac:dyDescent="0.2">
      <c r="B18" s="27"/>
      <c r="C18" s="27"/>
      <c r="D18" s="27"/>
      <c r="E18" s="27"/>
      <c r="F18" s="46"/>
      <c r="G18" s="46"/>
    </row>
    <row r="19" spans="2:9" ht="45.75" customHeight="1" x14ac:dyDescent="0.2">
      <c r="B19" s="255" t="s">
        <v>97</v>
      </c>
      <c r="C19" s="255"/>
      <c r="D19" s="255"/>
      <c r="E19" s="255"/>
      <c r="F19" s="255"/>
      <c r="G19" s="255"/>
    </row>
    <row r="20" spans="2:9" ht="44.25" customHeight="1" x14ac:dyDescent="0.2">
      <c r="B20" s="237" t="s">
        <v>98</v>
      </c>
      <c r="C20" s="237"/>
      <c r="D20" s="237"/>
      <c r="E20" s="237"/>
      <c r="F20" s="237"/>
      <c r="G20" s="237"/>
      <c r="H20" s="29"/>
      <c r="I20" s="29"/>
    </row>
    <row r="21" spans="2:9" ht="5.25" customHeight="1" x14ac:dyDescent="0.2">
      <c r="B21" s="238" t="s">
        <v>77</v>
      </c>
      <c r="C21" s="238"/>
      <c r="D21" s="238"/>
      <c r="E21" s="238"/>
      <c r="F21" s="238"/>
      <c r="G21" s="238"/>
      <c r="H21" s="29"/>
      <c r="I21" s="29"/>
    </row>
    <row r="22" spans="2:9" ht="12" customHeight="1" x14ac:dyDescent="0.2">
      <c r="B22" s="238"/>
      <c r="C22" s="238"/>
      <c r="D22" s="238"/>
      <c r="E22" s="238"/>
      <c r="F22" s="238"/>
      <c r="G22" s="238"/>
    </row>
    <row r="23" spans="2:9" x14ac:dyDescent="0.2">
      <c r="B23" s="238"/>
      <c r="C23" s="238"/>
      <c r="D23" s="238"/>
      <c r="E23" s="238"/>
      <c r="F23" s="238"/>
      <c r="G23" s="238"/>
    </row>
    <row r="24" spans="2:9" x14ac:dyDescent="0.2">
      <c r="B24" s="238"/>
      <c r="C24" s="238"/>
      <c r="D24" s="238"/>
      <c r="E24" s="238"/>
      <c r="F24" s="238"/>
      <c r="G24" s="238"/>
    </row>
    <row r="25" spans="2:9" x14ac:dyDescent="0.2">
      <c r="B25" s="238"/>
      <c r="C25" s="238"/>
      <c r="D25" s="238"/>
      <c r="E25" s="238"/>
      <c r="F25" s="238"/>
      <c r="G25" s="238"/>
    </row>
    <row r="26" spans="2:9" x14ac:dyDescent="0.2">
      <c r="B26" s="238"/>
      <c r="C26" s="238"/>
      <c r="D26" s="238"/>
      <c r="E26" s="238"/>
      <c r="F26" s="238"/>
      <c r="G26" s="238"/>
    </row>
    <row r="27" spans="2:9" x14ac:dyDescent="0.2">
      <c r="B27" s="238"/>
      <c r="C27" s="238"/>
      <c r="D27" s="238"/>
      <c r="E27" s="238"/>
      <c r="F27" s="238"/>
      <c r="G27" s="238"/>
    </row>
    <row r="28" spans="2:9" x14ac:dyDescent="0.2">
      <c r="B28" s="76"/>
      <c r="C28" s="76"/>
      <c r="D28" s="76"/>
      <c r="E28" s="76"/>
      <c r="F28" s="77"/>
      <c r="G28" s="77"/>
    </row>
    <row r="29" spans="2:9" x14ac:dyDescent="0.2">
      <c r="B29" s="76"/>
      <c r="C29" s="76"/>
      <c r="D29" s="76"/>
      <c r="E29" s="76"/>
      <c r="F29" s="77"/>
      <c r="G29" s="77"/>
    </row>
    <row r="31" spans="2:9" x14ac:dyDescent="0.2">
      <c r="D31" s="119" t="s">
        <v>135</v>
      </c>
    </row>
    <row r="32" spans="2:9" x14ac:dyDescent="0.2">
      <c r="D32" s="119" t="s">
        <v>136</v>
      </c>
    </row>
  </sheetData>
  <mergeCells count="22">
    <mergeCell ref="D8:D9"/>
    <mergeCell ref="F8:F9"/>
    <mergeCell ref="E8:E9"/>
    <mergeCell ref="A1:G1"/>
    <mergeCell ref="B19:G19"/>
    <mergeCell ref="B3:G3"/>
    <mergeCell ref="G8:G9"/>
    <mergeCell ref="B8:C9"/>
    <mergeCell ref="B14:C14"/>
    <mergeCell ref="E13:G13"/>
    <mergeCell ref="B13:C13"/>
    <mergeCell ref="B20:G20"/>
    <mergeCell ref="B21:G27"/>
    <mergeCell ref="B17:C17"/>
    <mergeCell ref="B16:D16"/>
    <mergeCell ref="B10:C10"/>
    <mergeCell ref="E15:G15"/>
    <mergeCell ref="E10:G10"/>
    <mergeCell ref="E11:E12"/>
    <mergeCell ref="B11:C11"/>
    <mergeCell ref="B12:C12"/>
    <mergeCell ref="B15:D15"/>
  </mergeCells>
  <phoneticPr fontId="0" type="noConversion"/>
  <pageMargins left="0.19685039370078741" right="0" top="0.98425196850393704" bottom="0.35433070866141736" header="0.51181102362204722" footer="0.51181102362204722"/>
  <pageSetup orientation="portrait" verticalDpi="144" r:id="rId1"/>
  <headerFooter alignWithMargins="0">
    <oddHeader>&amp;CTENDER NO : RE/MUM/IMP/AC/CH-1352</oddHeader>
    <oddFooter>&amp;CCHA'S AUTHORISED SIGNATORY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SheetLayoutView="90" workbookViewId="0">
      <selection activeCell="C11" sqref="C11:D11"/>
    </sheetView>
  </sheetViews>
  <sheetFormatPr defaultRowHeight="12.75" x14ac:dyDescent="0.2"/>
  <cols>
    <col min="1" max="1" width="5.85546875" customWidth="1"/>
    <col min="2" max="2" width="50.42578125" customWidth="1"/>
    <col min="3" max="3" width="8.85546875" customWidth="1"/>
    <col min="4" max="4" width="16" style="1" customWidth="1"/>
    <col min="5" max="5" width="7.85546875" style="1" customWidth="1"/>
    <col min="6" max="6" width="8.7109375" style="1" customWidth="1"/>
    <col min="7" max="7" width="6.85546875" style="1" customWidth="1"/>
    <col min="8" max="8" width="8.140625" style="1" customWidth="1"/>
  </cols>
  <sheetData>
    <row r="1" spans="1:9" s="14" customFormat="1" ht="20.25" x14ac:dyDescent="0.3">
      <c r="A1" s="41" t="s">
        <v>18</v>
      </c>
      <c r="B1" s="44"/>
      <c r="C1" s="44"/>
      <c r="D1" s="44"/>
      <c r="E1" s="44"/>
      <c r="F1" s="44"/>
      <c r="G1" s="44"/>
      <c r="H1" s="44"/>
      <c r="I1" s="41"/>
    </row>
    <row r="2" spans="1:9" s="14" customFormat="1" ht="18" x14ac:dyDescent="0.25">
      <c r="B2" s="256" t="s">
        <v>14</v>
      </c>
      <c r="C2" s="256"/>
      <c r="D2" s="256"/>
      <c r="E2" s="256"/>
      <c r="F2" s="256"/>
      <c r="G2" s="256"/>
      <c r="H2" s="256"/>
    </row>
    <row r="3" spans="1:9" x14ac:dyDescent="0.2">
      <c r="A3" s="1"/>
      <c r="C3" s="259" t="s">
        <v>82</v>
      </c>
      <c r="D3" s="260"/>
      <c r="E3" s="260"/>
      <c r="F3" s="260"/>
      <c r="G3" s="260"/>
      <c r="H3" s="260"/>
    </row>
    <row r="4" spans="1:9" ht="12.75" customHeight="1" x14ac:dyDescent="0.2">
      <c r="A4" s="257" t="s">
        <v>0</v>
      </c>
      <c r="B4" s="250" t="s">
        <v>1</v>
      </c>
      <c r="C4" s="128"/>
      <c r="D4" s="263" t="s">
        <v>66</v>
      </c>
      <c r="E4" s="264"/>
      <c r="F4" s="264"/>
      <c r="G4" s="264"/>
      <c r="H4" s="264"/>
    </row>
    <row r="5" spans="1:9" ht="38.25" x14ac:dyDescent="0.2">
      <c r="A5" s="258"/>
      <c r="B5" s="251"/>
      <c r="C5" s="129" t="s">
        <v>6</v>
      </c>
      <c r="D5" s="57" t="s">
        <v>99</v>
      </c>
      <c r="E5" s="58" t="s">
        <v>43</v>
      </c>
      <c r="F5" s="57" t="s">
        <v>55</v>
      </c>
      <c r="G5" s="58" t="s">
        <v>56</v>
      </c>
      <c r="H5" s="58" t="s">
        <v>57</v>
      </c>
    </row>
    <row r="6" spans="1:9" ht="45" customHeight="1" x14ac:dyDescent="0.2">
      <c r="A6" s="12">
        <v>1</v>
      </c>
      <c r="B6" s="9" t="s">
        <v>20</v>
      </c>
      <c r="C6" s="90">
        <v>5000</v>
      </c>
      <c r="D6" s="107">
        <v>10000</v>
      </c>
      <c r="E6" s="107">
        <v>15000</v>
      </c>
      <c r="F6" s="109">
        <v>20000</v>
      </c>
      <c r="G6" s="130"/>
      <c r="H6" s="131"/>
    </row>
    <row r="7" spans="1:9" ht="45" customHeight="1" x14ac:dyDescent="0.2">
      <c r="A7" s="12">
        <v>2</v>
      </c>
      <c r="B7" s="9" t="s">
        <v>21</v>
      </c>
      <c r="C7" s="90">
        <v>5000</v>
      </c>
      <c r="D7" s="107">
        <v>10000</v>
      </c>
      <c r="E7" s="107">
        <v>15000</v>
      </c>
      <c r="F7" s="109">
        <v>20000</v>
      </c>
      <c r="G7" s="107">
        <v>45000</v>
      </c>
      <c r="H7" s="107">
        <v>80000</v>
      </c>
    </row>
    <row r="8" spans="1:9" s="14" customFormat="1" ht="45" customHeight="1" x14ac:dyDescent="0.2">
      <c r="A8" s="12">
        <v>3</v>
      </c>
      <c r="B8" s="9" t="s">
        <v>22</v>
      </c>
      <c r="C8" s="90">
        <v>5000</v>
      </c>
      <c r="D8" s="107">
        <v>10000</v>
      </c>
      <c r="E8" s="107">
        <v>15000</v>
      </c>
      <c r="F8" s="109">
        <v>20000</v>
      </c>
      <c r="G8" s="108"/>
      <c r="H8" s="110"/>
    </row>
    <row r="9" spans="1:9" s="14" customFormat="1" ht="45" customHeight="1" x14ac:dyDescent="0.2">
      <c r="A9" s="12">
        <v>4</v>
      </c>
      <c r="B9" s="9" t="s">
        <v>23</v>
      </c>
      <c r="C9" s="90">
        <v>5000</v>
      </c>
      <c r="D9" s="107">
        <v>10000</v>
      </c>
      <c r="E9" s="107">
        <v>15000</v>
      </c>
      <c r="F9" s="109">
        <v>20000</v>
      </c>
      <c r="G9" s="124">
        <v>45000</v>
      </c>
      <c r="H9" s="108"/>
    </row>
    <row r="10" spans="1:9" ht="38.25" x14ac:dyDescent="0.2">
      <c r="A10" s="53">
        <v>5</v>
      </c>
      <c r="B10" s="35" t="s">
        <v>32</v>
      </c>
      <c r="C10" s="90">
        <v>5000</v>
      </c>
      <c r="D10" s="107">
        <v>10000</v>
      </c>
      <c r="E10" s="132"/>
      <c r="F10" s="133"/>
      <c r="G10" s="133"/>
      <c r="H10" s="133"/>
    </row>
    <row r="11" spans="1:9" ht="30.75" customHeight="1" x14ac:dyDescent="0.2">
      <c r="A11" s="53">
        <v>6</v>
      </c>
      <c r="B11" s="35" t="s">
        <v>24</v>
      </c>
      <c r="C11" s="90">
        <v>5000</v>
      </c>
      <c r="D11" s="107">
        <v>10000</v>
      </c>
      <c r="E11" s="111"/>
      <c r="F11" s="112"/>
      <c r="G11" s="112"/>
      <c r="H11" s="113"/>
    </row>
    <row r="12" spans="1:9" x14ac:dyDescent="0.2">
      <c r="A12" s="27"/>
      <c r="B12" s="63" t="s">
        <v>25</v>
      </c>
      <c r="C12" s="27"/>
      <c r="D12" s="46"/>
      <c r="E12" s="46"/>
      <c r="F12" s="46"/>
      <c r="G12" s="46"/>
      <c r="H12" s="46"/>
    </row>
    <row r="13" spans="1:9" x14ac:dyDescent="0.2">
      <c r="A13" s="27"/>
      <c r="B13" s="262" t="s">
        <v>78</v>
      </c>
      <c r="C13" s="262"/>
      <c r="D13" s="262"/>
      <c r="E13" s="262"/>
      <c r="F13" s="262"/>
      <c r="G13" s="262"/>
      <c r="H13" s="262"/>
    </row>
    <row r="14" spans="1:9" x14ac:dyDescent="0.2">
      <c r="A14" s="27"/>
      <c r="B14" s="262"/>
      <c r="C14" s="262"/>
      <c r="D14" s="262"/>
      <c r="E14" s="262"/>
      <c r="F14" s="262"/>
      <c r="G14" s="262"/>
      <c r="H14" s="262"/>
    </row>
    <row r="15" spans="1:9" ht="53.25" customHeight="1" x14ac:dyDescent="0.2">
      <c r="A15" s="27"/>
      <c r="B15" s="261" t="s">
        <v>33</v>
      </c>
      <c r="C15" s="261"/>
      <c r="D15" s="261"/>
      <c r="E15" s="261"/>
      <c r="F15" s="261"/>
      <c r="G15" s="261"/>
      <c r="H15" s="261"/>
    </row>
    <row r="16" spans="1:9" x14ac:dyDescent="0.2">
      <c r="B16" s="78" t="s">
        <v>74</v>
      </c>
    </row>
    <row r="20" spans="2:2" x14ac:dyDescent="0.2">
      <c r="B20" s="119" t="s">
        <v>135</v>
      </c>
    </row>
    <row r="21" spans="2:2" x14ac:dyDescent="0.2">
      <c r="B21" s="119" t="s">
        <v>136</v>
      </c>
    </row>
  </sheetData>
  <mergeCells count="7">
    <mergeCell ref="C3:H3"/>
    <mergeCell ref="B2:H2"/>
    <mergeCell ref="B15:H15"/>
    <mergeCell ref="B13:H14"/>
    <mergeCell ref="A4:A5"/>
    <mergeCell ref="B4:B5"/>
    <mergeCell ref="D4:H4"/>
  </mergeCells>
  <phoneticPr fontId="0" type="noConversion"/>
  <pageMargins left="0.75" right="0.75" top="1" bottom="1" header="0.5" footer="0.5"/>
  <pageSetup scale="75" orientation="portrait" verticalDpi="144" r:id="rId1"/>
  <headerFooter alignWithMargins="0">
    <oddFooter>&amp;CCHA'S AUTHORISED SIGNATORY</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workbookViewId="0">
      <selection activeCell="C17" sqref="C17"/>
    </sheetView>
  </sheetViews>
  <sheetFormatPr defaultRowHeight="12.75" x14ac:dyDescent="0.2"/>
  <cols>
    <col min="3" max="3" width="25.5703125" customWidth="1"/>
    <col min="4" max="4" width="9.42578125" style="14" customWidth="1"/>
    <col min="5" max="5" width="7.42578125" customWidth="1"/>
    <col min="6" max="6" width="6.7109375" style="27" customWidth="1"/>
    <col min="7" max="7" width="6.85546875" style="27" customWidth="1"/>
    <col min="8" max="8" width="7.28515625" style="27" customWidth="1"/>
    <col min="9" max="9" width="8.28515625" style="27" customWidth="1"/>
    <col min="10" max="10" width="9.140625" style="27"/>
  </cols>
  <sheetData>
    <row r="1" spans="1:10" s="14" customFormat="1" ht="20.25" x14ac:dyDescent="0.3">
      <c r="A1" s="41" t="s">
        <v>34</v>
      </c>
      <c r="B1" s="41"/>
      <c r="C1" s="41"/>
      <c r="D1" s="41"/>
      <c r="E1" s="41"/>
      <c r="F1" s="41"/>
      <c r="G1" s="41"/>
      <c r="H1" s="41"/>
      <c r="I1" s="41"/>
      <c r="J1" s="41"/>
    </row>
    <row r="2" spans="1:10" s="14" customFormat="1" ht="18" x14ac:dyDescent="0.25">
      <c r="B2" s="2"/>
      <c r="C2" s="256" t="s">
        <v>14</v>
      </c>
      <c r="D2" s="256"/>
      <c r="E2" s="256"/>
      <c r="F2" s="256"/>
      <c r="G2" s="256"/>
      <c r="H2" s="256"/>
      <c r="I2" s="256"/>
      <c r="J2" s="256"/>
    </row>
    <row r="3" spans="1:10" s="14" customFormat="1" ht="18" x14ac:dyDescent="0.2">
      <c r="B3" s="69" t="s">
        <v>35</v>
      </c>
      <c r="C3" s="69"/>
      <c r="D3" s="69"/>
      <c r="E3" s="69"/>
      <c r="F3" s="69"/>
      <c r="G3" s="69"/>
      <c r="H3" s="69"/>
      <c r="I3" s="68"/>
      <c r="J3" s="68"/>
    </row>
    <row r="4" spans="1:10" s="14" customFormat="1" ht="31.5" customHeight="1" x14ac:dyDescent="0.2">
      <c r="B4" s="265"/>
      <c r="C4" s="266"/>
      <c r="D4" s="267"/>
      <c r="E4" s="218" t="s">
        <v>44</v>
      </c>
      <c r="F4" s="219"/>
      <c r="G4" s="219"/>
      <c r="H4" s="219"/>
      <c r="I4" s="219"/>
      <c r="J4" s="220"/>
    </row>
    <row r="5" spans="1:10" s="14" customFormat="1" ht="45" customHeight="1" x14ac:dyDescent="0.2">
      <c r="B5" s="47" t="s">
        <v>36</v>
      </c>
      <c r="C5" s="47" t="s">
        <v>64</v>
      </c>
      <c r="D5" s="48" t="s">
        <v>65</v>
      </c>
      <c r="E5" s="64" t="s">
        <v>71</v>
      </c>
      <c r="F5" s="64" t="s">
        <v>38</v>
      </c>
      <c r="G5" s="64" t="s">
        <v>39</v>
      </c>
      <c r="H5" s="64" t="s">
        <v>40</v>
      </c>
      <c r="I5" s="64" t="s">
        <v>41</v>
      </c>
      <c r="J5" s="64" t="s">
        <v>50</v>
      </c>
    </row>
    <row r="6" spans="1:10" s="14" customFormat="1" ht="66" customHeight="1" x14ac:dyDescent="0.2">
      <c r="B6" s="26">
        <v>1</v>
      </c>
      <c r="C6" s="23" t="s">
        <v>110</v>
      </c>
      <c r="D6" s="49"/>
      <c r="E6" s="103">
        <v>1500</v>
      </c>
      <c r="F6" s="53">
        <v>2000</v>
      </c>
      <c r="G6" s="53">
        <v>2500</v>
      </c>
      <c r="H6" s="53">
        <v>3000</v>
      </c>
      <c r="I6" s="53">
        <v>4000</v>
      </c>
      <c r="J6" s="53">
        <v>5000</v>
      </c>
    </row>
    <row r="7" spans="1:10" s="14" customFormat="1" ht="72.75" customHeight="1" x14ac:dyDescent="0.2">
      <c r="B7" s="26">
        <v>2</v>
      </c>
      <c r="C7" s="9" t="s">
        <v>111</v>
      </c>
      <c r="D7" s="72">
        <v>2000</v>
      </c>
      <c r="E7" s="103">
        <v>2000</v>
      </c>
      <c r="F7" s="53">
        <v>3000</v>
      </c>
      <c r="G7" s="53">
        <v>5000</v>
      </c>
      <c r="H7" s="53">
        <v>9000</v>
      </c>
      <c r="I7" s="53">
        <v>15000</v>
      </c>
      <c r="J7" s="53">
        <v>20000</v>
      </c>
    </row>
    <row r="8" spans="1:10" s="14" customFormat="1" ht="18.75" customHeight="1" x14ac:dyDescent="0.2">
      <c r="E8" s="11"/>
      <c r="F8" s="27"/>
      <c r="G8" s="27"/>
      <c r="H8" s="27"/>
      <c r="I8" s="27"/>
      <c r="J8" s="27"/>
    </row>
    <row r="9" spans="1:10" s="14" customFormat="1" ht="45" customHeight="1" x14ac:dyDescent="0.2">
      <c r="B9" s="269" t="s">
        <v>85</v>
      </c>
      <c r="C9" s="269"/>
      <c r="D9" s="269"/>
      <c r="E9" s="269"/>
      <c r="F9" s="269"/>
      <c r="G9" s="269"/>
      <c r="H9" s="269"/>
      <c r="I9" s="269"/>
      <c r="J9" s="269"/>
    </row>
    <row r="10" spans="1:10" s="14" customFormat="1" ht="33.75" customHeight="1" x14ac:dyDescent="0.2">
      <c r="B10" s="262" t="s">
        <v>79</v>
      </c>
      <c r="C10" s="262"/>
      <c r="D10" s="262"/>
      <c r="E10" s="262"/>
      <c r="F10" s="262"/>
      <c r="G10" s="262"/>
      <c r="H10" s="262"/>
      <c r="I10" s="262"/>
      <c r="J10" s="262"/>
    </row>
    <row r="11" spans="1:10" s="14" customFormat="1" ht="3" hidden="1" customHeight="1" x14ac:dyDescent="0.2">
      <c r="B11" s="262"/>
      <c r="C11" s="262"/>
      <c r="D11" s="262"/>
      <c r="E11" s="262"/>
      <c r="F11" s="262"/>
      <c r="G11" s="262"/>
      <c r="H11" s="262"/>
      <c r="I11" s="262"/>
      <c r="J11" s="262"/>
    </row>
    <row r="12" spans="1:10" s="14" customFormat="1" ht="52.5" customHeight="1" x14ac:dyDescent="0.2">
      <c r="B12" s="261" t="s">
        <v>37</v>
      </c>
      <c r="C12" s="261"/>
      <c r="D12" s="261"/>
      <c r="E12" s="261"/>
      <c r="F12" s="261"/>
      <c r="G12" s="261"/>
      <c r="H12" s="261"/>
      <c r="I12" s="261"/>
      <c r="J12" s="261"/>
    </row>
    <row r="13" spans="1:10" s="14" customFormat="1" ht="28.5" customHeight="1" x14ac:dyDescent="0.2">
      <c r="B13" s="268" t="s">
        <v>86</v>
      </c>
      <c r="C13" s="268"/>
      <c r="D13" s="268"/>
      <c r="E13" s="268"/>
      <c r="F13" s="268"/>
      <c r="G13" s="268"/>
      <c r="H13" s="268"/>
      <c r="I13" s="268"/>
      <c r="J13" s="268"/>
    </row>
    <row r="14" spans="1:10" s="14" customFormat="1" x14ac:dyDescent="0.2">
      <c r="E14" s="11"/>
      <c r="F14" s="27"/>
      <c r="G14" s="27"/>
      <c r="H14" s="27"/>
      <c r="I14" s="27"/>
      <c r="J14" s="27"/>
    </row>
    <row r="15" spans="1:10" s="14" customFormat="1" x14ac:dyDescent="0.2">
      <c r="B15" s="119" t="s">
        <v>135</v>
      </c>
      <c r="C15" s="122"/>
      <c r="D15" s="122"/>
      <c r="E15" s="122"/>
      <c r="F15" s="27"/>
      <c r="G15" s="27"/>
      <c r="H15" s="27"/>
      <c r="I15" s="27"/>
      <c r="J15" s="27"/>
    </row>
    <row r="16" spans="1:10" x14ac:dyDescent="0.2">
      <c r="B16" s="119" t="s">
        <v>136</v>
      </c>
      <c r="C16" s="122"/>
      <c r="D16" s="122"/>
      <c r="E16" s="122"/>
    </row>
    <row r="17" spans="2:10" x14ac:dyDescent="0.2">
      <c r="B17" s="119" t="s">
        <v>140</v>
      </c>
      <c r="C17" s="122"/>
      <c r="D17" s="122"/>
      <c r="E17" s="122"/>
      <c r="F17" s="122"/>
      <c r="G17" s="122"/>
      <c r="H17" s="122"/>
      <c r="I17" s="122"/>
      <c r="J17" s="122"/>
    </row>
  </sheetData>
  <mergeCells count="7">
    <mergeCell ref="C2:J2"/>
    <mergeCell ref="E4:J4"/>
    <mergeCell ref="B4:D4"/>
    <mergeCell ref="B13:J13"/>
    <mergeCell ref="B9:J9"/>
    <mergeCell ref="B10:J11"/>
    <mergeCell ref="B12:J12"/>
  </mergeCells>
  <pageMargins left="0.7" right="0.7" top="0.75" bottom="0.75" header="0.3" footer="0.3"/>
  <pageSetup scale="75" orientation="portrait" r:id="rId1"/>
  <headerFooter>
    <oddFooter>&amp;CCHA'S AUTHORISED SIGNATORY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workbookViewId="0">
      <selection activeCell="C10" sqref="C10:C11"/>
    </sheetView>
  </sheetViews>
  <sheetFormatPr defaultRowHeight="12.75" x14ac:dyDescent="0.2"/>
  <cols>
    <col min="1" max="1" width="6.85546875" style="14" customWidth="1"/>
    <col min="2" max="2" width="43" style="14" customWidth="1"/>
    <col min="3" max="3" width="10.42578125" style="14" customWidth="1"/>
    <col min="4" max="7" width="9.140625" style="27"/>
    <col min="8" max="16384" width="9.140625" style="14"/>
  </cols>
  <sheetData>
    <row r="1" spans="1:7" ht="20.25" x14ac:dyDescent="0.2">
      <c r="A1" s="37" t="s">
        <v>51</v>
      </c>
      <c r="B1" s="37"/>
      <c r="C1" s="37"/>
      <c r="D1" s="37"/>
      <c r="E1" s="38"/>
      <c r="F1" s="38"/>
      <c r="G1" s="38"/>
    </row>
    <row r="2" spans="1:7" x14ac:dyDescent="0.2">
      <c r="A2" s="11"/>
      <c r="B2" s="270"/>
      <c r="C2" s="270"/>
    </row>
    <row r="3" spans="1:7" ht="52.5" customHeight="1" x14ac:dyDescent="0.2">
      <c r="A3" s="11"/>
      <c r="B3" s="277" t="s">
        <v>72</v>
      </c>
      <c r="C3" s="277"/>
    </row>
    <row r="4" spans="1:7" ht="0.75" customHeight="1" x14ac:dyDescent="0.2">
      <c r="B4" s="30"/>
      <c r="C4" s="30"/>
    </row>
    <row r="5" spans="1:7" ht="12.75" hidden="1" customHeight="1" x14ac:dyDescent="0.2">
      <c r="B5" s="30"/>
      <c r="C5" s="30"/>
    </row>
    <row r="6" spans="1:7" ht="12.75" hidden="1" customHeight="1" x14ac:dyDescent="0.2">
      <c r="B6" s="30"/>
      <c r="C6" s="30"/>
    </row>
    <row r="7" spans="1:7" ht="12.75" hidden="1" customHeight="1" x14ac:dyDescent="0.2">
      <c r="B7" s="30"/>
      <c r="C7" s="30"/>
    </row>
    <row r="8" spans="1:7" ht="9.75" hidden="1" customHeight="1" x14ac:dyDescent="0.2">
      <c r="A8" s="28"/>
      <c r="B8" s="36"/>
      <c r="C8" s="36"/>
    </row>
    <row r="9" spans="1:7" ht="47.25" customHeight="1" x14ac:dyDescent="0.2">
      <c r="A9" s="282"/>
      <c r="B9" s="283"/>
      <c r="C9" s="284"/>
    </row>
    <row r="10" spans="1:7" ht="12.75" customHeight="1" x14ac:dyDescent="0.2">
      <c r="A10" s="271" t="s">
        <v>0</v>
      </c>
      <c r="B10" s="272" t="s">
        <v>1</v>
      </c>
      <c r="C10" s="273" t="s">
        <v>73</v>
      </c>
    </row>
    <row r="11" spans="1:7" ht="30.75" customHeight="1" x14ac:dyDescent="0.2">
      <c r="A11" s="258"/>
      <c r="B11" s="251"/>
      <c r="C11" s="274"/>
    </row>
    <row r="12" spans="1:7" ht="96" customHeight="1" x14ac:dyDescent="0.2">
      <c r="A12" s="71">
        <v>1</v>
      </c>
      <c r="B12" s="79" t="s">
        <v>112</v>
      </c>
      <c r="C12" s="104">
        <v>45000</v>
      </c>
    </row>
    <row r="13" spans="1:7" ht="12" customHeight="1" x14ac:dyDescent="0.25">
      <c r="A13" s="80"/>
      <c r="B13" s="278" t="s">
        <v>87</v>
      </c>
      <c r="C13" s="279"/>
      <c r="D13" s="39"/>
      <c r="E13" s="39"/>
      <c r="F13" s="39"/>
      <c r="G13" s="39"/>
    </row>
    <row r="14" spans="1:7" ht="12.75" customHeight="1" x14ac:dyDescent="0.2">
      <c r="A14" s="81"/>
      <c r="B14" s="280" t="s">
        <v>113</v>
      </c>
      <c r="C14" s="281"/>
    </row>
    <row r="15" spans="1:7" ht="57.75" customHeight="1" x14ac:dyDescent="0.2">
      <c r="A15" s="81"/>
      <c r="B15" s="280"/>
      <c r="C15" s="281"/>
    </row>
    <row r="16" spans="1:7" ht="85.5" customHeight="1" x14ac:dyDescent="0.2">
      <c r="A16" s="81"/>
      <c r="B16" s="280" t="s">
        <v>88</v>
      </c>
      <c r="C16" s="281"/>
    </row>
    <row r="17" spans="1:7" ht="42" customHeight="1" x14ac:dyDescent="0.2">
      <c r="A17" s="82"/>
      <c r="B17" s="275" t="s">
        <v>89</v>
      </c>
      <c r="C17" s="276"/>
      <c r="D17" s="40"/>
      <c r="E17" s="40"/>
      <c r="F17" s="40"/>
      <c r="G17" s="40"/>
    </row>
    <row r="19" spans="1:7" x14ac:dyDescent="0.2">
      <c r="B19" s="119" t="s">
        <v>135</v>
      </c>
    </row>
    <row r="20" spans="1:7" x14ac:dyDescent="0.2">
      <c r="B20" s="119" t="s">
        <v>136</v>
      </c>
      <c r="C20" s="122"/>
    </row>
  </sheetData>
  <mergeCells count="10">
    <mergeCell ref="B2:C2"/>
    <mergeCell ref="A10:A11"/>
    <mergeCell ref="B10:B11"/>
    <mergeCell ref="C10:C11"/>
    <mergeCell ref="B17:C17"/>
    <mergeCell ref="B3:C3"/>
    <mergeCell ref="B13:C13"/>
    <mergeCell ref="B14:C15"/>
    <mergeCell ref="B16:C16"/>
    <mergeCell ref="A9:C9"/>
  </mergeCells>
  <pageMargins left="0.21875" right="0.7" top="0.75" bottom="0.75" header="0.3" footer="0.3"/>
  <pageSetup scale="75" orientation="portrait" r:id="rId1"/>
  <headerFooter>
    <oddFooter>&amp;CCHA'S AUTHORISED SIGNATORY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zoomScaleSheetLayoutView="90" workbookViewId="0">
      <selection activeCell="E11" sqref="E11"/>
    </sheetView>
  </sheetViews>
  <sheetFormatPr defaultRowHeight="12.75" x14ac:dyDescent="0.2"/>
  <cols>
    <col min="1" max="1" width="5.85546875" style="14" customWidth="1"/>
    <col min="2" max="2" width="53" style="14" customWidth="1"/>
    <col min="3" max="3" width="17.42578125" style="14" customWidth="1"/>
    <col min="4" max="4" width="17" style="14" customWidth="1"/>
    <col min="5" max="16384" width="9.140625" style="14"/>
  </cols>
  <sheetData>
    <row r="1" spans="1:5" ht="20.25" x14ac:dyDescent="0.3">
      <c r="A1" s="41" t="s">
        <v>104</v>
      </c>
      <c r="B1" s="83"/>
      <c r="C1" s="83"/>
      <c r="D1" s="83"/>
      <c r="E1" s="41"/>
    </row>
    <row r="2" spans="1:5" ht="18" x14ac:dyDescent="0.25">
      <c r="B2" s="256" t="s">
        <v>100</v>
      </c>
      <c r="C2" s="256"/>
      <c r="D2" s="256"/>
    </row>
    <row r="3" spans="1:5" ht="18" x14ac:dyDescent="0.25">
      <c r="B3" s="87"/>
      <c r="C3" s="87"/>
      <c r="D3" s="87"/>
    </row>
    <row r="4" spans="1:5" x14ac:dyDescent="0.2">
      <c r="A4" s="11"/>
      <c r="D4" s="88"/>
    </row>
    <row r="5" spans="1:5" x14ac:dyDescent="0.2">
      <c r="A5" s="257" t="s">
        <v>0</v>
      </c>
      <c r="B5" s="250" t="s">
        <v>1</v>
      </c>
      <c r="C5" s="84"/>
      <c r="D5" s="285" t="s">
        <v>102</v>
      </c>
    </row>
    <row r="6" spans="1:5" x14ac:dyDescent="0.2">
      <c r="A6" s="258"/>
      <c r="B6" s="251"/>
      <c r="C6" s="85"/>
      <c r="D6" s="286"/>
    </row>
    <row r="7" spans="1:5" ht="45" customHeight="1" x14ac:dyDescent="0.2">
      <c r="A7" s="86">
        <v>1</v>
      </c>
      <c r="B7" s="9" t="s">
        <v>114</v>
      </c>
      <c r="C7" s="90" t="s">
        <v>101</v>
      </c>
      <c r="D7" s="90">
        <v>15000</v>
      </c>
    </row>
    <row r="8" spans="1:5" ht="45" customHeight="1" x14ac:dyDescent="0.2">
      <c r="A8" s="86">
        <v>2</v>
      </c>
      <c r="B8" s="9" t="s">
        <v>115</v>
      </c>
      <c r="C8" s="90" t="s">
        <v>101</v>
      </c>
      <c r="D8" s="90">
        <v>8000</v>
      </c>
    </row>
    <row r="9" spans="1:5" x14ac:dyDescent="0.2">
      <c r="A9" s="91"/>
      <c r="B9" s="93"/>
      <c r="C9" s="92"/>
      <c r="D9" s="93"/>
    </row>
    <row r="10" spans="1:5" x14ac:dyDescent="0.2">
      <c r="A10" s="27"/>
      <c r="B10" s="94" t="s">
        <v>25</v>
      </c>
      <c r="C10" s="89"/>
      <c r="D10" s="27"/>
    </row>
    <row r="11" spans="1:5" x14ac:dyDescent="0.2">
      <c r="A11" s="27"/>
      <c r="B11" s="216" t="s">
        <v>103</v>
      </c>
      <c r="C11" s="216"/>
      <c r="D11" s="216"/>
    </row>
    <row r="12" spans="1:5" x14ac:dyDescent="0.2">
      <c r="A12" s="27"/>
      <c r="B12" s="216"/>
      <c r="C12" s="216"/>
      <c r="D12" s="216"/>
    </row>
    <row r="13" spans="1:5" ht="53.25" customHeight="1" x14ac:dyDescent="0.2">
      <c r="A13" s="27"/>
      <c r="B13" s="261"/>
      <c r="C13" s="261"/>
      <c r="D13" s="261"/>
    </row>
    <row r="14" spans="1:5" x14ac:dyDescent="0.2">
      <c r="B14" s="78"/>
      <c r="C14" s="78"/>
    </row>
    <row r="18" spans="2:2" x14ac:dyDescent="0.2">
      <c r="B18" s="119" t="s">
        <v>137</v>
      </c>
    </row>
    <row r="19" spans="2:2" x14ac:dyDescent="0.2">
      <c r="B19" s="119" t="s">
        <v>136</v>
      </c>
    </row>
  </sheetData>
  <mergeCells count="6">
    <mergeCell ref="B11:D12"/>
    <mergeCell ref="B13:D13"/>
    <mergeCell ref="B2:D2"/>
    <mergeCell ref="A5:A6"/>
    <mergeCell ref="B5:B6"/>
    <mergeCell ref="D5:D6"/>
  </mergeCells>
  <pageMargins left="0.75" right="0.75" top="1" bottom="1" header="0.5" footer="0.5"/>
  <pageSetup scale="75" orientation="portrait" verticalDpi="144" r:id="rId1"/>
  <headerFooter alignWithMargins="0">
    <oddFooter>&amp;CCHA'S AUTHORISED SIGNATORY</oddFooter>
  </headerFooter>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D24"/>
  <sheetViews>
    <sheetView workbookViewId="0">
      <selection activeCell="B17" sqref="B17"/>
    </sheetView>
  </sheetViews>
  <sheetFormatPr defaultRowHeight="12.75" x14ac:dyDescent="0.2"/>
  <cols>
    <col min="2" max="2" width="39.7109375" customWidth="1"/>
    <col min="3" max="3" width="18" bestFit="1" customWidth="1"/>
    <col min="4" max="4" width="29" customWidth="1"/>
  </cols>
  <sheetData>
    <row r="3" spans="1:4" ht="20.25" x14ac:dyDescent="0.3">
      <c r="A3" s="287" t="s">
        <v>133</v>
      </c>
      <c r="B3" s="287"/>
      <c r="C3" s="287"/>
      <c r="D3" s="287"/>
    </row>
    <row r="4" spans="1:4" ht="20.25" x14ac:dyDescent="0.3">
      <c r="A4" s="288" t="s">
        <v>16</v>
      </c>
      <c r="B4" s="288"/>
      <c r="C4" s="288"/>
      <c r="D4" s="288"/>
    </row>
    <row r="5" spans="1:4" x14ac:dyDescent="0.2">
      <c r="A5" s="289" t="s">
        <v>84</v>
      </c>
      <c r="B5" s="290"/>
      <c r="C5" s="290"/>
      <c r="D5" s="291"/>
    </row>
    <row r="6" spans="1:4" x14ac:dyDescent="0.2">
      <c r="A6" s="22" t="s">
        <v>5</v>
      </c>
      <c r="B6" s="22" t="s">
        <v>4</v>
      </c>
      <c r="C6" s="22" t="s">
        <v>19</v>
      </c>
      <c r="D6" s="52" t="s">
        <v>83</v>
      </c>
    </row>
    <row r="7" spans="1:4" ht="24" x14ac:dyDescent="0.2">
      <c r="A7" s="52">
        <v>1</v>
      </c>
      <c r="B7" s="54" t="s">
        <v>90</v>
      </c>
      <c r="C7" s="18" t="s">
        <v>116</v>
      </c>
      <c r="D7" s="125">
        <v>500</v>
      </c>
    </row>
    <row r="8" spans="1:4" ht="24" x14ac:dyDescent="0.2">
      <c r="A8" s="52">
        <v>2</v>
      </c>
      <c r="B8" s="54" t="s">
        <v>93</v>
      </c>
      <c r="C8" s="18" t="s">
        <v>15</v>
      </c>
      <c r="D8" s="125">
        <v>2000</v>
      </c>
    </row>
    <row r="9" spans="1:4" ht="24" x14ac:dyDescent="0.2">
      <c r="A9" s="95">
        <v>3</v>
      </c>
      <c r="B9" s="96" t="s">
        <v>117</v>
      </c>
      <c r="C9" s="97"/>
      <c r="D9" s="125">
        <v>2000</v>
      </c>
    </row>
    <row r="10" spans="1:4" ht="36" x14ac:dyDescent="0.2">
      <c r="A10" s="95" t="s">
        <v>118</v>
      </c>
      <c r="B10" s="96" t="s">
        <v>119</v>
      </c>
      <c r="C10" s="98" t="s">
        <v>94</v>
      </c>
      <c r="D10" s="125">
        <v>1500</v>
      </c>
    </row>
    <row r="11" spans="1:4" ht="36" x14ac:dyDescent="0.2">
      <c r="A11" s="95" t="s">
        <v>120</v>
      </c>
      <c r="B11" s="96" t="s">
        <v>121</v>
      </c>
      <c r="C11" s="98" t="s">
        <v>94</v>
      </c>
      <c r="D11" s="125">
        <v>2500</v>
      </c>
    </row>
    <row r="12" spans="1:4" ht="24" x14ac:dyDescent="0.2">
      <c r="A12" s="95" t="s">
        <v>122</v>
      </c>
      <c r="B12" s="96" t="s">
        <v>123</v>
      </c>
      <c r="C12" s="98" t="s">
        <v>124</v>
      </c>
      <c r="D12" s="125">
        <v>2000</v>
      </c>
    </row>
    <row r="13" spans="1:4" ht="24" x14ac:dyDescent="0.2">
      <c r="A13" s="52">
        <v>4</v>
      </c>
      <c r="B13" s="54" t="s">
        <v>125</v>
      </c>
      <c r="C13" s="13" t="s">
        <v>126</v>
      </c>
      <c r="D13" s="125">
        <v>150</v>
      </c>
    </row>
    <row r="14" spans="1:4" x14ac:dyDescent="0.2">
      <c r="A14" s="52">
        <v>5</v>
      </c>
      <c r="B14" s="54" t="s">
        <v>127</v>
      </c>
      <c r="C14" s="13" t="s">
        <v>10</v>
      </c>
      <c r="D14" s="125" t="s">
        <v>141</v>
      </c>
    </row>
    <row r="15" spans="1:4" ht="36" x14ac:dyDescent="0.2">
      <c r="A15" s="52">
        <v>6</v>
      </c>
      <c r="B15" s="54" t="s">
        <v>128</v>
      </c>
      <c r="C15" s="13" t="s">
        <v>129</v>
      </c>
      <c r="D15" s="125">
        <v>1500</v>
      </c>
    </row>
    <row r="16" spans="1:4" x14ac:dyDescent="0.2">
      <c r="A16" s="14"/>
      <c r="B16" s="14"/>
      <c r="C16" s="14"/>
      <c r="D16" s="14"/>
    </row>
    <row r="17" spans="1:4" x14ac:dyDescent="0.2">
      <c r="A17" s="14"/>
      <c r="B17" s="14"/>
      <c r="C17" s="14"/>
      <c r="D17" s="14"/>
    </row>
    <row r="18" spans="1:4" x14ac:dyDescent="0.2">
      <c r="A18" s="14"/>
      <c r="B18" s="14"/>
      <c r="C18" s="14"/>
      <c r="D18" s="14"/>
    </row>
    <row r="19" spans="1:4" x14ac:dyDescent="0.2">
      <c r="A19" s="7" t="s">
        <v>130</v>
      </c>
      <c r="B19" s="70" t="s">
        <v>4</v>
      </c>
      <c r="C19" s="7" t="s">
        <v>131</v>
      </c>
      <c r="D19" s="7" t="s">
        <v>2</v>
      </c>
    </row>
    <row r="20" spans="1:4" ht="51" x14ac:dyDescent="0.2">
      <c r="A20" s="17">
        <v>7</v>
      </c>
      <c r="B20" s="62" t="s">
        <v>91</v>
      </c>
      <c r="C20" s="99" t="s">
        <v>132</v>
      </c>
      <c r="D20" s="99" t="s">
        <v>132</v>
      </c>
    </row>
    <row r="21" spans="1:4" x14ac:dyDescent="0.2">
      <c r="A21" s="7"/>
      <c r="B21" s="60" t="s">
        <v>8</v>
      </c>
      <c r="C21" s="100">
        <v>1000</v>
      </c>
      <c r="D21" s="126">
        <v>1500</v>
      </c>
    </row>
    <row r="23" spans="1:4" x14ac:dyDescent="0.2">
      <c r="B23" s="16" t="s">
        <v>135</v>
      </c>
    </row>
    <row r="24" spans="1:4" x14ac:dyDescent="0.2">
      <c r="B24" s="16" t="s">
        <v>136</v>
      </c>
    </row>
  </sheetData>
  <mergeCells count="3">
    <mergeCell ref="A3:D3"/>
    <mergeCell ref="A4:D4"/>
    <mergeCell ref="A5:D5"/>
  </mergeCells>
  <pageMargins left="0.19685039370078741"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2"/>
  <sheetViews>
    <sheetView tabSelected="1" zoomScaleNormal="100" workbookViewId="0">
      <selection activeCell="R12" sqref="R12"/>
    </sheetView>
  </sheetViews>
  <sheetFormatPr defaultRowHeight="12.75" x14ac:dyDescent="0.2"/>
  <cols>
    <col min="1" max="1" width="6.28515625" style="136" customWidth="1"/>
    <col min="2" max="2" width="14.42578125" style="136" customWidth="1"/>
    <col min="3" max="3" width="9.140625" style="135" customWidth="1"/>
    <col min="4" max="4" width="24.7109375" style="135" customWidth="1"/>
    <col min="5" max="5" width="12.28515625" style="135" customWidth="1"/>
    <col min="6" max="6" width="11.28515625" style="135" customWidth="1"/>
    <col min="7" max="7" width="9.140625" style="135"/>
    <col min="8" max="8" width="11.5703125" style="135" customWidth="1"/>
    <col min="9" max="9" width="14.5703125" style="135" customWidth="1"/>
    <col min="10" max="10" width="12.28515625" style="135" customWidth="1"/>
    <col min="11" max="11" width="9.85546875" style="135" customWidth="1"/>
    <col min="12" max="12" width="10.28515625" style="135" customWidth="1"/>
    <col min="13" max="16" width="9.140625" style="135"/>
    <col min="17" max="17" width="12.28515625" style="135" bestFit="1" customWidth="1"/>
    <col min="18" max="16384" width="9.140625" style="135"/>
  </cols>
  <sheetData>
    <row r="1" spans="1:29" s="154" customFormat="1" ht="26.25" customHeight="1" thickBot="1" x14ac:dyDescent="0.25">
      <c r="A1" s="292" t="s">
        <v>298</v>
      </c>
      <c r="B1" s="293"/>
      <c r="C1" s="293"/>
      <c r="D1" s="293"/>
      <c r="E1" s="294"/>
      <c r="F1" s="294"/>
      <c r="G1" s="294"/>
      <c r="H1" s="294"/>
      <c r="I1" s="294"/>
      <c r="J1" s="294"/>
      <c r="K1" s="294"/>
      <c r="L1" s="294"/>
      <c r="M1" s="153"/>
      <c r="N1" s="153"/>
      <c r="O1" s="153"/>
      <c r="P1" s="153"/>
      <c r="Q1" s="153"/>
      <c r="R1" s="153"/>
      <c r="S1" s="153"/>
      <c r="T1" s="153"/>
      <c r="U1" s="153"/>
      <c r="V1" s="153"/>
      <c r="W1" s="153"/>
      <c r="X1" s="153"/>
      <c r="Y1" s="153"/>
      <c r="Z1" s="153"/>
      <c r="AA1" s="153"/>
      <c r="AB1" s="153"/>
      <c r="AC1" s="153"/>
    </row>
    <row r="2" spans="1:29" s="154" customFormat="1" ht="24" customHeight="1" thickBot="1" x14ac:dyDescent="0.25">
      <c r="A2" s="156"/>
      <c r="B2" s="302" t="s">
        <v>148</v>
      </c>
      <c r="C2" s="302"/>
      <c r="D2" s="303"/>
      <c r="E2" s="308"/>
      <c r="F2" s="309"/>
      <c r="G2" s="309"/>
      <c r="H2" s="309"/>
      <c r="I2" s="309"/>
      <c r="J2" s="309"/>
      <c r="K2" s="309"/>
      <c r="L2" s="310"/>
      <c r="M2" s="153"/>
      <c r="N2" s="153"/>
      <c r="O2" s="153"/>
      <c r="P2" s="153"/>
      <c r="Q2" s="153"/>
      <c r="R2" s="153"/>
      <c r="S2" s="153"/>
      <c r="T2" s="153"/>
      <c r="U2" s="153"/>
      <c r="V2" s="153"/>
      <c r="W2" s="153"/>
      <c r="X2" s="153"/>
      <c r="Y2" s="153"/>
      <c r="Z2" s="153"/>
      <c r="AA2" s="153"/>
      <c r="AB2" s="153"/>
      <c r="AC2" s="153"/>
    </row>
    <row r="3" spans="1:29" s="154" customFormat="1" ht="44.25" customHeight="1" x14ac:dyDescent="0.2">
      <c r="A3" s="315" t="s">
        <v>292</v>
      </c>
      <c r="B3" s="311" t="s">
        <v>291</v>
      </c>
      <c r="C3" s="312"/>
      <c r="D3" s="312"/>
      <c r="E3" s="295" t="s">
        <v>309</v>
      </c>
      <c r="F3" s="296"/>
      <c r="G3" s="296"/>
      <c r="H3" s="297"/>
      <c r="I3" s="295" t="s">
        <v>310</v>
      </c>
      <c r="J3" s="296"/>
      <c r="K3" s="296"/>
      <c r="L3" s="297"/>
      <c r="M3" s="153"/>
      <c r="N3" s="153"/>
      <c r="O3" s="153"/>
      <c r="P3" s="153"/>
      <c r="Q3" s="153"/>
      <c r="R3" s="153"/>
      <c r="S3" s="153"/>
      <c r="T3" s="153"/>
      <c r="U3" s="153"/>
      <c r="V3" s="153"/>
      <c r="W3" s="153"/>
      <c r="X3" s="153"/>
      <c r="Y3" s="153"/>
      <c r="Z3" s="153"/>
      <c r="AA3" s="153"/>
      <c r="AB3" s="153"/>
      <c r="AC3" s="153"/>
    </row>
    <row r="4" spans="1:29" s="154" customFormat="1" ht="24" customHeight="1" x14ac:dyDescent="0.2">
      <c r="A4" s="316"/>
      <c r="B4" s="313"/>
      <c r="C4" s="314"/>
      <c r="D4" s="314"/>
      <c r="E4" s="179" t="s">
        <v>290</v>
      </c>
      <c r="F4" s="167" t="s">
        <v>295</v>
      </c>
      <c r="G4" s="298" t="s">
        <v>289</v>
      </c>
      <c r="H4" s="299"/>
      <c r="I4" s="179" t="s">
        <v>290</v>
      </c>
      <c r="J4" s="167" t="s">
        <v>295</v>
      </c>
      <c r="K4" s="298" t="s">
        <v>289</v>
      </c>
      <c r="L4" s="299"/>
      <c r="M4" s="153"/>
      <c r="N4" s="153"/>
      <c r="O4" s="153"/>
      <c r="P4" s="153"/>
      <c r="Q4" s="153"/>
      <c r="R4" s="153"/>
      <c r="S4" s="153"/>
      <c r="T4" s="153"/>
      <c r="U4" s="153"/>
      <c r="V4" s="153"/>
      <c r="W4" s="153"/>
      <c r="X4" s="153"/>
      <c r="Y4" s="153"/>
      <c r="Z4" s="153"/>
      <c r="AA4" s="153"/>
      <c r="AB4" s="153"/>
      <c r="AC4" s="153"/>
    </row>
    <row r="5" spans="1:29" s="165" customFormat="1" x14ac:dyDescent="0.2">
      <c r="A5" s="156">
        <v>1</v>
      </c>
      <c r="B5" s="306">
        <v>2</v>
      </c>
      <c r="C5" s="306"/>
      <c r="D5" s="307"/>
      <c r="E5" s="180">
        <v>3</v>
      </c>
      <c r="F5" s="168">
        <v>4</v>
      </c>
      <c r="G5" s="304">
        <v>5</v>
      </c>
      <c r="H5" s="305"/>
      <c r="I5" s="180">
        <v>6</v>
      </c>
      <c r="J5" s="177">
        <v>7</v>
      </c>
      <c r="K5" s="300">
        <v>8</v>
      </c>
      <c r="L5" s="301"/>
      <c r="M5" s="153"/>
      <c r="N5" s="153"/>
      <c r="O5" s="153"/>
      <c r="P5" s="166"/>
      <c r="Q5" s="166"/>
      <c r="R5" s="166"/>
      <c r="S5" s="166"/>
      <c r="T5" s="166"/>
      <c r="U5" s="166"/>
      <c r="V5" s="166"/>
      <c r="W5" s="166"/>
      <c r="X5" s="166"/>
      <c r="Y5" s="166"/>
      <c r="Z5" s="166"/>
      <c r="AA5" s="166"/>
      <c r="AB5" s="166"/>
      <c r="AC5" s="166"/>
    </row>
    <row r="6" spans="1:29" s="154" customFormat="1" ht="36" customHeight="1" x14ac:dyDescent="0.2">
      <c r="A6" s="156" t="s">
        <v>118</v>
      </c>
      <c r="B6" s="351" t="s">
        <v>303</v>
      </c>
      <c r="C6" s="351"/>
      <c r="D6" s="339"/>
      <c r="E6" s="356"/>
      <c r="F6" s="357"/>
      <c r="G6" s="360">
        <v>12446984</v>
      </c>
      <c r="H6" s="361"/>
      <c r="I6" s="356"/>
      <c r="J6" s="357"/>
      <c r="K6" s="362">
        <v>12446984</v>
      </c>
      <c r="L6" s="363"/>
      <c r="M6" s="153"/>
      <c r="N6" s="153"/>
      <c r="O6" s="153"/>
      <c r="P6" s="153"/>
      <c r="Q6" s="153"/>
      <c r="R6" s="153"/>
      <c r="S6" s="153"/>
      <c r="T6" s="153"/>
      <c r="U6" s="153"/>
      <c r="V6" s="153"/>
      <c r="W6" s="153"/>
      <c r="X6" s="153"/>
      <c r="Y6" s="153"/>
      <c r="Z6" s="153"/>
      <c r="AA6" s="153"/>
      <c r="AB6" s="153"/>
      <c r="AC6" s="153"/>
    </row>
    <row r="7" spans="1:29" s="154" customFormat="1" ht="27.75" customHeight="1" x14ac:dyDescent="0.2">
      <c r="A7" s="156" t="s">
        <v>120</v>
      </c>
      <c r="B7" s="339" t="s">
        <v>304</v>
      </c>
      <c r="C7" s="340"/>
      <c r="D7" s="340"/>
      <c r="E7" s="181">
        <v>7987620</v>
      </c>
      <c r="F7" s="176">
        <f>G7-E7</f>
        <v>0</v>
      </c>
      <c r="G7" s="343">
        <f>E7</f>
        <v>7987620</v>
      </c>
      <c r="H7" s="344"/>
      <c r="I7" s="209">
        <f>K7</f>
        <v>7987620</v>
      </c>
      <c r="J7" s="210">
        <f>IF($K$6="","",K7-I7)</f>
        <v>0</v>
      </c>
      <c r="K7" s="322">
        <f>IF($K$6="","",ROUND(G$7-(-G$7*$E$11/100),2))</f>
        <v>7987620</v>
      </c>
      <c r="L7" s="323"/>
      <c r="M7" s="153"/>
      <c r="N7" s="153"/>
      <c r="O7" s="153"/>
      <c r="P7" s="153"/>
      <c r="Q7" s="153"/>
      <c r="R7" s="153"/>
      <c r="S7" s="153"/>
      <c r="T7" s="153"/>
      <c r="U7" s="153"/>
      <c r="V7" s="153"/>
      <c r="W7" s="153"/>
      <c r="X7" s="153"/>
      <c r="Y7" s="153"/>
      <c r="Z7" s="153"/>
      <c r="AA7" s="153"/>
      <c r="AB7" s="153"/>
      <c r="AC7" s="153"/>
    </row>
    <row r="8" spans="1:29" s="154" customFormat="1" ht="24" customHeight="1" x14ac:dyDescent="0.2">
      <c r="A8" s="156" t="s">
        <v>122</v>
      </c>
      <c r="B8" s="339" t="s">
        <v>305</v>
      </c>
      <c r="C8" s="340"/>
      <c r="D8" s="340"/>
      <c r="E8" s="181">
        <v>3388788</v>
      </c>
      <c r="F8" s="175">
        <f>G8-E8</f>
        <v>609981.83999999985</v>
      </c>
      <c r="G8" s="343">
        <f>E8*1.18</f>
        <v>3998769.84</v>
      </c>
      <c r="H8" s="344"/>
      <c r="I8" s="209">
        <f>IF(K6="","",K8/1.18)</f>
        <v>3388788</v>
      </c>
      <c r="J8" s="210">
        <f>IF($K$6="","",K8-I8)</f>
        <v>609981.83999999985</v>
      </c>
      <c r="K8" s="322">
        <f>IF($K$6="","",ROUND(G$8-(-G$8*$E$11/100),2))</f>
        <v>3998769.84</v>
      </c>
      <c r="L8" s="323"/>
      <c r="M8" s="153"/>
      <c r="N8" s="153"/>
      <c r="O8" s="153"/>
      <c r="P8" s="153"/>
      <c r="Q8" s="153"/>
      <c r="R8" s="153"/>
      <c r="S8" s="153"/>
      <c r="T8" s="153"/>
      <c r="U8" s="153"/>
      <c r="V8" s="153"/>
      <c r="W8" s="153"/>
      <c r="X8" s="153"/>
      <c r="Y8" s="153"/>
      <c r="Z8" s="153"/>
      <c r="AA8" s="153"/>
      <c r="AB8" s="153"/>
      <c r="AC8" s="153"/>
    </row>
    <row r="9" spans="1:29" s="154" customFormat="1" ht="44.25" customHeight="1" x14ac:dyDescent="0.2">
      <c r="A9" s="156" t="s">
        <v>293</v>
      </c>
      <c r="B9" s="339" t="s">
        <v>302</v>
      </c>
      <c r="C9" s="340"/>
      <c r="D9" s="340"/>
      <c r="E9" s="181">
        <v>390330</v>
      </c>
      <c r="F9" s="175">
        <f>G9-E9</f>
        <v>70259.399999999965</v>
      </c>
      <c r="G9" s="343">
        <f>E9*1.18</f>
        <v>460589.39999999997</v>
      </c>
      <c r="H9" s="344"/>
      <c r="I9" s="211">
        <f>K9/1.18</f>
        <v>390330.00000000006</v>
      </c>
      <c r="J9" s="212">
        <f>K9-I9</f>
        <v>70259.399999999965</v>
      </c>
      <c r="K9" s="352">
        <f>ROUND(G9,2)</f>
        <v>460589.4</v>
      </c>
      <c r="L9" s="353"/>
      <c r="M9" s="153"/>
      <c r="N9" s="153"/>
      <c r="O9" s="153"/>
      <c r="P9" s="153"/>
      <c r="Q9" s="153"/>
      <c r="R9" s="153"/>
      <c r="S9" s="153"/>
      <c r="T9" s="153"/>
      <c r="U9" s="153"/>
      <c r="V9" s="153"/>
      <c r="W9" s="153"/>
      <c r="X9" s="153"/>
      <c r="Y9" s="153"/>
      <c r="Z9" s="153"/>
      <c r="AA9" s="153"/>
      <c r="AB9" s="153"/>
      <c r="AC9" s="153"/>
    </row>
    <row r="10" spans="1:29" s="154" customFormat="1" ht="44.25" customHeight="1" thickBot="1" x14ac:dyDescent="0.25">
      <c r="A10" s="156" t="s">
        <v>308</v>
      </c>
      <c r="B10" s="339" t="s">
        <v>311</v>
      </c>
      <c r="C10" s="340"/>
      <c r="D10" s="340"/>
      <c r="E10" s="345"/>
      <c r="F10" s="346"/>
      <c r="G10" s="349">
        <f>G6-G9</f>
        <v>11986394.6</v>
      </c>
      <c r="H10" s="350"/>
      <c r="I10" s="347"/>
      <c r="J10" s="348"/>
      <c r="K10" s="358">
        <f>IF(K6="","",K6-K9)</f>
        <v>11986394.6</v>
      </c>
      <c r="L10" s="359"/>
      <c r="M10" s="153"/>
      <c r="N10" s="153"/>
      <c r="O10" s="153"/>
      <c r="P10" s="153"/>
      <c r="Q10" s="153"/>
      <c r="R10" s="153"/>
      <c r="S10" s="153"/>
      <c r="T10" s="153"/>
      <c r="U10" s="153"/>
      <c r="V10" s="153"/>
      <c r="W10" s="153"/>
      <c r="X10" s="153"/>
      <c r="Y10" s="153"/>
      <c r="Z10" s="153"/>
      <c r="AA10" s="153"/>
      <c r="AB10" s="153"/>
      <c r="AC10" s="153"/>
    </row>
    <row r="11" spans="1:29" s="154" customFormat="1" ht="51.75" customHeight="1" x14ac:dyDescent="0.2">
      <c r="A11" s="156" t="s">
        <v>294</v>
      </c>
      <c r="B11" s="351" t="s">
        <v>312</v>
      </c>
      <c r="C11" s="351"/>
      <c r="D11" s="351"/>
      <c r="E11" s="354">
        <f>IF(K6="","Will be calculated based on lumpsum price quoted by Bidder which is including destination charges. For % calculation, destination charges of INR 4,60,589/- are being excluded from both quoted price and BHEL estimate as destination charges are fixed)",((K6-K9)-(G6-G9))/(G6-G9)%)</f>
        <v>0</v>
      </c>
      <c r="F11" s="354"/>
      <c r="G11" s="354"/>
      <c r="H11" s="354"/>
      <c r="I11" s="354"/>
      <c r="J11" s="354"/>
      <c r="K11" s="354"/>
      <c r="L11" s="354"/>
      <c r="M11" s="153"/>
      <c r="N11" s="153"/>
      <c r="O11" s="153"/>
      <c r="P11" s="153"/>
      <c r="Q11" s="153"/>
      <c r="R11" s="153"/>
      <c r="S11" s="153"/>
      <c r="T11" s="153"/>
      <c r="U11" s="153"/>
      <c r="V11" s="153"/>
      <c r="W11" s="153"/>
      <c r="X11" s="153"/>
      <c r="Y11" s="153"/>
      <c r="Z11" s="153"/>
      <c r="AA11" s="153"/>
      <c r="AB11" s="153"/>
      <c r="AC11" s="153"/>
    </row>
    <row r="12" spans="1:29" s="154" customFormat="1" ht="68.25" customHeight="1" x14ac:dyDescent="0.2">
      <c r="A12" s="157"/>
      <c r="B12" s="355" t="s">
        <v>313</v>
      </c>
      <c r="C12" s="355"/>
      <c r="D12" s="355"/>
      <c r="E12" s="355"/>
      <c r="F12" s="355"/>
      <c r="G12" s="355"/>
      <c r="H12" s="355"/>
      <c r="I12" s="355"/>
      <c r="J12" s="355"/>
      <c r="K12" s="355"/>
      <c r="L12" s="355"/>
      <c r="M12" s="153"/>
      <c r="N12" s="153"/>
      <c r="O12" s="153"/>
      <c r="P12" s="153"/>
      <c r="Q12" s="153"/>
      <c r="R12" s="153"/>
      <c r="S12" s="153"/>
      <c r="T12" s="153"/>
      <c r="U12" s="153"/>
      <c r="V12" s="153"/>
      <c r="W12" s="153"/>
      <c r="X12" s="153"/>
      <c r="Y12" s="153"/>
      <c r="Z12" s="153"/>
      <c r="AA12" s="153"/>
      <c r="AB12" s="153"/>
      <c r="AC12" s="153"/>
    </row>
    <row r="15" spans="1:29" ht="15" x14ac:dyDescent="0.2">
      <c r="A15" s="318" t="s">
        <v>299</v>
      </c>
      <c r="B15" s="318"/>
      <c r="C15" s="318"/>
      <c r="D15" s="318"/>
      <c r="E15" s="141"/>
      <c r="F15" s="141"/>
      <c r="G15" s="141"/>
      <c r="H15" s="141"/>
      <c r="I15" s="141"/>
      <c r="J15" s="141"/>
      <c r="K15" s="141"/>
    </row>
    <row r="16" spans="1:29" ht="15" customHeight="1" thickBot="1" x14ac:dyDescent="0.25">
      <c r="A16" s="319" t="s">
        <v>306</v>
      </c>
      <c r="B16" s="319"/>
      <c r="C16" s="319"/>
      <c r="D16" s="319"/>
      <c r="E16" s="319"/>
      <c r="F16" s="319"/>
      <c r="G16" s="319"/>
      <c r="H16" s="319"/>
      <c r="I16" s="319"/>
      <c r="J16" s="319"/>
      <c r="K16" s="319"/>
      <c r="L16" s="142"/>
      <c r="M16" s="142"/>
      <c r="N16" s="142"/>
      <c r="O16" s="142"/>
      <c r="P16" s="142"/>
      <c r="Q16" s="142"/>
      <c r="R16" s="142"/>
      <c r="S16" s="142"/>
    </row>
    <row r="17" spans="1:19" ht="15" customHeight="1" x14ac:dyDescent="0.2">
      <c r="A17" s="173"/>
      <c r="B17" s="173"/>
      <c r="C17" s="173"/>
      <c r="D17" s="173"/>
      <c r="E17" s="341" t="s">
        <v>296</v>
      </c>
      <c r="F17" s="341"/>
      <c r="G17" s="341"/>
      <c r="H17" s="341"/>
      <c r="I17" s="341"/>
      <c r="J17" s="341"/>
      <c r="K17" s="342"/>
      <c r="L17" s="331" t="s">
        <v>297</v>
      </c>
      <c r="M17" s="332"/>
      <c r="N17" s="332"/>
      <c r="O17" s="332"/>
      <c r="P17" s="332"/>
      <c r="Q17" s="332"/>
      <c r="R17" s="333"/>
      <c r="S17" s="142"/>
    </row>
    <row r="18" spans="1:19" ht="36" x14ac:dyDescent="0.2">
      <c r="A18" s="158" t="s">
        <v>149</v>
      </c>
      <c r="B18" s="155" t="s">
        <v>150</v>
      </c>
      <c r="C18" s="138" t="s">
        <v>151</v>
      </c>
      <c r="D18" s="137" t="s">
        <v>152</v>
      </c>
      <c r="E18" s="159" t="s">
        <v>261</v>
      </c>
      <c r="F18" s="159" t="s">
        <v>153</v>
      </c>
      <c r="G18" s="159" t="s">
        <v>154</v>
      </c>
      <c r="H18" s="159" t="s">
        <v>155</v>
      </c>
      <c r="I18" s="159" t="s">
        <v>156</v>
      </c>
      <c r="J18" s="159" t="s">
        <v>157</v>
      </c>
      <c r="K18" s="182" t="s">
        <v>158</v>
      </c>
      <c r="L18" s="206" t="s">
        <v>261</v>
      </c>
      <c r="M18" s="207" t="s">
        <v>153</v>
      </c>
      <c r="N18" s="207" t="s">
        <v>154</v>
      </c>
      <c r="O18" s="207" t="s">
        <v>155</v>
      </c>
      <c r="P18" s="207" t="s">
        <v>156</v>
      </c>
      <c r="Q18" s="207" t="s">
        <v>157</v>
      </c>
      <c r="R18" s="208" t="s">
        <v>158</v>
      </c>
    </row>
    <row r="19" spans="1:19" x14ac:dyDescent="0.2">
      <c r="A19" s="317"/>
      <c r="B19" s="317"/>
      <c r="C19" s="317"/>
      <c r="D19" s="317"/>
      <c r="E19" s="159"/>
      <c r="F19" s="160" t="s">
        <v>159</v>
      </c>
      <c r="G19" s="160" t="s">
        <v>160</v>
      </c>
      <c r="H19" s="160" t="s">
        <v>161</v>
      </c>
      <c r="I19" s="160" t="s">
        <v>162</v>
      </c>
      <c r="J19" s="160" t="s">
        <v>163</v>
      </c>
      <c r="K19" s="183" t="s">
        <v>164</v>
      </c>
      <c r="L19" s="185"/>
      <c r="M19" s="186" t="s">
        <v>159</v>
      </c>
      <c r="N19" s="186" t="s">
        <v>160</v>
      </c>
      <c r="O19" s="186" t="s">
        <v>161</v>
      </c>
      <c r="P19" s="186" t="s">
        <v>162</v>
      </c>
      <c r="Q19" s="186" t="s">
        <v>163</v>
      </c>
      <c r="R19" s="187" t="s">
        <v>164</v>
      </c>
    </row>
    <row r="20" spans="1:19" ht="15" x14ac:dyDescent="0.2">
      <c r="A20" s="174" t="s">
        <v>165</v>
      </c>
      <c r="B20" s="172" t="s">
        <v>166</v>
      </c>
      <c r="C20" s="139" t="s">
        <v>167</v>
      </c>
      <c r="D20" s="140" t="s">
        <v>168</v>
      </c>
      <c r="E20" s="169">
        <v>122.07</v>
      </c>
      <c r="F20" s="169">
        <v>2.33</v>
      </c>
      <c r="G20" s="169">
        <v>2.19</v>
      </c>
      <c r="H20" s="169">
        <v>2.06</v>
      </c>
      <c r="I20" s="169">
        <v>1.99</v>
      </c>
      <c r="J20" s="169">
        <v>1.92</v>
      </c>
      <c r="K20" s="184">
        <v>1.85</v>
      </c>
      <c r="L20" s="200">
        <f t="shared" ref="L20:L50" si="0">IF($K$6="","",ROUND(E20*(100+$E$11)%,2))</f>
        <v>122.07</v>
      </c>
      <c r="M20" s="201">
        <f t="shared" ref="M20:M50" si="1">IF($K$6="","",ROUND(F20*(100+$E$11)%,2))</f>
        <v>2.33</v>
      </c>
      <c r="N20" s="201">
        <f t="shared" ref="N20:N50" si="2">IF($K$6="","",ROUND(G20*(100+$E$11)%,2))</f>
        <v>2.19</v>
      </c>
      <c r="O20" s="201">
        <f t="shared" ref="O20:O50" si="3">IF($K$6="","",ROUND(H20*(100+$E$11)%,2))</f>
        <v>2.06</v>
      </c>
      <c r="P20" s="201">
        <f t="shared" ref="P20:P50" si="4">IF($K$6="","",ROUND(I20*(100+$E$11)%,2))</f>
        <v>1.99</v>
      </c>
      <c r="Q20" s="201">
        <f t="shared" ref="Q20:Q50" si="5">IF($K$6="","",ROUND(J20*(100+$E$11)%,2))</f>
        <v>1.92</v>
      </c>
      <c r="R20" s="202">
        <f t="shared" ref="R20:R50" si="6">IF($K$6="","",ROUND(K20*(100+$E$11)%,2))</f>
        <v>1.85</v>
      </c>
    </row>
    <row r="21" spans="1:19" ht="36" x14ac:dyDescent="0.2">
      <c r="A21" s="174" t="s">
        <v>169</v>
      </c>
      <c r="B21" s="172" t="s">
        <v>166</v>
      </c>
      <c r="C21" s="139" t="s">
        <v>167</v>
      </c>
      <c r="D21" s="140" t="s">
        <v>170</v>
      </c>
      <c r="E21" s="169">
        <v>142.32</v>
      </c>
      <c r="F21" s="169">
        <v>2.85</v>
      </c>
      <c r="G21" s="169">
        <v>2.64</v>
      </c>
      <c r="H21" s="169">
        <v>2.48</v>
      </c>
      <c r="I21" s="169">
        <v>2.39</v>
      </c>
      <c r="J21" s="169">
        <v>2.2999999999999998</v>
      </c>
      <c r="K21" s="184">
        <v>2.2000000000000002</v>
      </c>
      <c r="L21" s="200">
        <f t="shared" si="0"/>
        <v>142.32</v>
      </c>
      <c r="M21" s="201">
        <f t="shared" si="1"/>
        <v>2.85</v>
      </c>
      <c r="N21" s="201">
        <f t="shared" si="2"/>
        <v>2.64</v>
      </c>
      <c r="O21" s="201">
        <f t="shared" si="3"/>
        <v>2.48</v>
      </c>
      <c r="P21" s="201">
        <f t="shared" si="4"/>
        <v>2.39</v>
      </c>
      <c r="Q21" s="201">
        <f t="shared" si="5"/>
        <v>2.2999999999999998</v>
      </c>
      <c r="R21" s="202">
        <f t="shared" si="6"/>
        <v>2.2000000000000002</v>
      </c>
    </row>
    <row r="22" spans="1:19" ht="24" x14ac:dyDescent="0.2">
      <c r="A22" s="174" t="s">
        <v>171</v>
      </c>
      <c r="B22" s="174" t="s">
        <v>172</v>
      </c>
      <c r="C22" s="139" t="s">
        <v>173</v>
      </c>
      <c r="D22" s="140" t="s">
        <v>174</v>
      </c>
      <c r="E22" s="169">
        <v>148.16999999999999</v>
      </c>
      <c r="F22" s="169">
        <v>2.81</v>
      </c>
      <c r="G22" s="169">
        <v>2.62</v>
      </c>
      <c r="H22" s="169">
        <v>2.41</v>
      </c>
      <c r="I22" s="169">
        <v>2.33</v>
      </c>
      <c r="J22" s="169">
        <v>2.2400000000000002</v>
      </c>
      <c r="K22" s="184">
        <v>2.14</v>
      </c>
      <c r="L22" s="200">
        <f t="shared" si="0"/>
        <v>148.16999999999999</v>
      </c>
      <c r="M22" s="201">
        <f t="shared" si="1"/>
        <v>2.81</v>
      </c>
      <c r="N22" s="201">
        <f t="shared" si="2"/>
        <v>2.62</v>
      </c>
      <c r="O22" s="201">
        <f t="shared" si="3"/>
        <v>2.41</v>
      </c>
      <c r="P22" s="201">
        <f t="shared" si="4"/>
        <v>2.33</v>
      </c>
      <c r="Q22" s="201">
        <f t="shared" si="5"/>
        <v>2.2400000000000002</v>
      </c>
      <c r="R22" s="202">
        <f t="shared" si="6"/>
        <v>2.14</v>
      </c>
    </row>
    <row r="23" spans="1:19" ht="15" x14ac:dyDescent="0.2">
      <c r="A23" s="174" t="s">
        <v>175</v>
      </c>
      <c r="B23" s="174" t="s">
        <v>176</v>
      </c>
      <c r="C23" s="139" t="s">
        <v>173</v>
      </c>
      <c r="D23" s="140" t="s">
        <v>177</v>
      </c>
      <c r="E23" s="169">
        <v>143.66999999999999</v>
      </c>
      <c r="F23" s="169">
        <v>3.12</v>
      </c>
      <c r="G23" s="169">
        <v>2.89</v>
      </c>
      <c r="H23" s="169">
        <v>2.69</v>
      </c>
      <c r="I23" s="169">
        <v>2.6</v>
      </c>
      <c r="J23" s="169">
        <v>2.5099999999999998</v>
      </c>
      <c r="K23" s="184">
        <v>2.39</v>
      </c>
      <c r="L23" s="200">
        <f t="shared" si="0"/>
        <v>143.66999999999999</v>
      </c>
      <c r="M23" s="201">
        <f t="shared" si="1"/>
        <v>3.12</v>
      </c>
      <c r="N23" s="201">
        <f t="shared" si="2"/>
        <v>2.89</v>
      </c>
      <c r="O23" s="201">
        <f t="shared" si="3"/>
        <v>2.69</v>
      </c>
      <c r="P23" s="201">
        <f t="shared" si="4"/>
        <v>2.6</v>
      </c>
      <c r="Q23" s="201">
        <f t="shared" si="5"/>
        <v>2.5099999999999998</v>
      </c>
      <c r="R23" s="202">
        <f t="shared" si="6"/>
        <v>2.39</v>
      </c>
    </row>
    <row r="24" spans="1:19" ht="15" x14ac:dyDescent="0.2">
      <c r="A24" s="174" t="s">
        <v>178</v>
      </c>
      <c r="B24" s="174" t="s">
        <v>176</v>
      </c>
      <c r="C24" s="139" t="s">
        <v>173</v>
      </c>
      <c r="D24" s="140" t="s">
        <v>179</v>
      </c>
      <c r="E24" s="169">
        <v>170.34</v>
      </c>
      <c r="F24" s="169">
        <v>3.14</v>
      </c>
      <c r="G24" s="169">
        <v>2.89</v>
      </c>
      <c r="H24" s="169">
        <v>2.7</v>
      </c>
      <c r="I24" s="169">
        <v>2.6</v>
      </c>
      <c r="J24" s="169">
        <v>2.5099999999999998</v>
      </c>
      <c r="K24" s="184">
        <v>2.39</v>
      </c>
      <c r="L24" s="200">
        <f t="shared" si="0"/>
        <v>170.34</v>
      </c>
      <c r="M24" s="201">
        <f t="shared" si="1"/>
        <v>3.14</v>
      </c>
      <c r="N24" s="201">
        <f t="shared" si="2"/>
        <v>2.89</v>
      </c>
      <c r="O24" s="201">
        <f t="shared" si="3"/>
        <v>2.7</v>
      </c>
      <c r="P24" s="201">
        <f t="shared" si="4"/>
        <v>2.6</v>
      </c>
      <c r="Q24" s="201">
        <f t="shared" si="5"/>
        <v>2.5099999999999998</v>
      </c>
      <c r="R24" s="202">
        <f t="shared" si="6"/>
        <v>2.39</v>
      </c>
    </row>
    <row r="25" spans="1:19" ht="15" x14ac:dyDescent="0.2">
      <c r="A25" s="174" t="s">
        <v>180</v>
      </c>
      <c r="B25" s="174" t="s">
        <v>181</v>
      </c>
      <c r="C25" s="139" t="s">
        <v>173</v>
      </c>
      <c r="D25" s="140" t="s">
        <v>182</v>
      </c>
      <c r="E25" s="169">
        <v>140.22</v>
      </c>
      <c r="F25" s="169">
        <v>2.66</v>
      </c>
      <c r="G25" s="169">
        <v>2.48</v>
      </c>
      <c r="H25" s="169">
        <v>2.3199999999999998</v>
      </c>
      <c r="I25" s="169">
        <v>2.25</v>
      </c>
      <c r="J25" s="169">
        <v>2.1800000000000002</v>
      </c>
      <c r="K25" s="184">
        <v>2.09</v>
      </c>
      <c r="L25" s="200">
        <f t="shared" si="0"/>
        <v>140.22</v>
      </c>
      <c r="M25" s="201">
        <f t="shared" si="1"/>
        <v>2.66</v>
      </c>
      <c r="N25" s="201">
        <f t="shared" si="2"/>
        <v>2.48</v>
      </c>
      <c r="O25" s="201">
        <f t="shared" si="3"/>
        <v>2.3199999999999998</v>
      </c>
      <c r="P25" s="201">
        <f t="shared" si="4"/>
        <v>2.25</v>
      </c>
      <c r="Q25" s="201">
        <f t="shared" si="5"/>
        <v>2.1800000000000002</v>
      </c>
      <c r="R25" s="202">
        <f t="shared" si="6"/>
        <v>2.09</v>
      </c>
    </row>
    <row r="26" spans="1:19" ht="15" x14ac:dyDescent="0.2">
      <c r="A26" s="174" t="s">
        <v>183</v>
      </c>
      <c r="B26" s="174" t="s">
        <v>181</v>
      </c>
      <c r="C26" s="139" t="s">
        <v>173</v>
      </c>
      <c r="D26" s="140" t="s">
        <v>184</v>
      </c>
      <c r="E26" s="169">
        <v>167.99</v>
      </c>
      <c r="F26" s="169">
        <v>2.81</v>
      </c>
      <c r="G26" s="169">
        <v>2.61</v>
      </c>
      <c r="H26" s="169">
        <v>2.44</v>
      </c>
      <c r="I26" s="169">
        <v>2.36</v>
      </c>
      <c r="J26" s="169">
        <v>2.2799999999999998</v>
      </c>
      <c r="K26" s="184">
        <v>2.19</v>
      </c>
      <c r="L26" s="200">
        <f t="shared" si="0"/>
        <v>167.99</v>
      </c>
      <c r="M26" s="201">
        <f t="shared" si="1"/>
        <v>2.81</v>
      </c>
      <c r="N26" s="201">
        <f t="shared" si="2"/>
        <v>2.61</v>
      </c>
      <c r="O26" s="201">
        <f t="shared" si="3"/>
        <v>2.44</v>
      </c>
      <c r="P26" s="201">
        <f t="shared" si="4"/>
        <v>2.36</v>
      </c>
      <c r="Q26" s="201">
        <f t="shared" si="5"/>
        <v>2.2799999999999998</v>
      </c>
      <c r="R26" s="202">
        <f t="shared" si="6"/>
        <v>2.19</v>
      </c>
    </row>
    <row r="27" spans="1:19" ht="15" x14ac:dyDescent="0.2">
      <c r="A27" s="174" t="s">
        <v>185</v>
      </c>
      <c r="B27" s="174" t="s">
        <v>186</v>
      </c>
      <c r="C27" s="139" t="s">
        <v>173</v>
      </c>
      <c r="D27" s="140" t="s">
        <v>187</v>
      </c>
      <c r="E27" s="169">
        <v>155.75</v>
      </c>
      <c r="F27" s="169">
        <v>2.83</v>
      </c>
      <c r="G27" s="169">
        <v>2.63</v>
      </c>
      <c r="H27" s="169">
        <v>2.4500000000000002</v>
      </c>
      <c r="I27" s="169">
        <v>2.38</v>
      </c>
      <c r="J27" s="169">
        <v>2.2999999999999998</v>
      </c>
      <c r="K27" s="184">
        <v>2.2000000000000002</v>
      </c>
      <c r="L27" s="200">
        <f t="shared" si="0"/>
        <v>155.75</v>
      </c>
      <c r="M27" s="201">
        <f t="shared" si="1"/>
        <v>2.83</v>
      </c>
      <c r="N27" s="201">
        <f t="shared" si="2"/>
        <v>2.63</v>
      </c>
      <c r="O27" s="201">
        <f t="shared" si="3"/>
        <v>2.4500000000000002</v>
      </c>
      <c r="P27" s="201">
        <f t="shared" si="4"/>
        <v>2.38</v>
      </c>
      <c r="Q27" s="201">
        <f t="shared" si="5"/>
        <v>2.2999999999999998</v>
      </c>
      <c r="R27" s="202">
        <f t="shared" si="6"/>
        <v>2.2000000000000002</v>
      </c>
    </row>
    <row r="28" spans="1:19" ht="15" x14ac:dyDescent="0.2">
      <c r="A28" s="174" t="s">
        <v>188</v>
      </c>
      <c r="B28" s="174" t="s">
        <v>189</v>
      </c>
      <c r="C28" s="139" t="s">
        <v>173</v>
      </c>
      <c r="D28" s="140" t="s">
        <v>190</v>
      </c>
      <c r="E28" s="169">
        <v>168.51</v>
      </c>
      <c r="F28" s="169">
        <v>2.74</v>
      </c>
      <c r="G28" s="169">
        <v>2.79</v>
      </c>
      <c r="H28" s="169">
        <v>2.57</v>
      </c>
      <c r="I28" s="169">
        <v>2.4900000000000002</v>
      </c>
      <c r="J28" s="169">
        <v>2.4</v>
      </c>
      <c r="K28" s="184">
        <v>2.29</v>
      </c>
      <c r="L28" s="200">
        <f t="shared" si="0"/>
        <v>168.51</v>
      </c>
      <c r="M28" s="201">
        <f t="shared" si="1"/>
        <v>2.74</v>
      </c>
      <c r="N28" s="201">
        <f t="shared" si="2"/>
        <v>2.79</v>
      </c>
      <c r="O28" s="201">
        <f t="shared" si="3"/>
        <v>2.57</v>
      </c>
      <c r="P28" s="201">
        <f t="shared" si="4"/>
        <v>2.4900000000000002</v>
      </c>
      <c r="Q28" s="201">
        <f t="shared" si="5"/>
        <v>2.4</v>
      </c>
      <c r="R28" s="202">
        <f t="shared" si="6"/>
        <v>2.29</v>
      </c>
    </row>
    <row r="29" spans="1:19" ht="15" x14ac:dyDescent="0.2">
      <c r="A29" s="174" t="s">
        <v>191</v>
      </c>
      <c r="B29" s="174" t="s">
        <v>192</v>
      </c>
      <c r="C29" s="139" t="s">
        <v>173</v>
      </c>
      <c r="D29" s="140" t="s">
        <v>193</v>
      </c>
      <c r="E29" s="169">
        <v>170.55</v>
      </c>
      <c r="F29" s="169">
        <v>2.73</v>
      </c>
      <c r="G29" s="169">
        <v>2.78</v>
      </c>
      <c r="H29" s="169">
        <v>2.59</v>
      </c>
      <c r="I29" s="169">
        <v>2.5</v>
      </c>
      <c r="J29" s="169">
        <v>2.42</v>
      </c>
      <c r="K29" s="184">
        <v>2.2999999999999998</v>
      </c>
      <c r="L29" s="200">
        <f t="shared" si="0"/>
        <v>170.55</v>
      </c>
      <c r="M29" s="201">
        <f t="shared" si="1"/>
        <v>2.73</v>
      </c>
      <c r="N29" s="201">
        <f t="shared" si="2"/>
        <v>2.78</v>
      </c>
      <c r="O29" s="201">
        <f t="shared" si="3"/>
        <v>2.59</v>
      </c>
      <c r="P29" s="201">
        <f t="shared" si="4"/>
        <v>2.5</v>
      </c>
      <c r="Q29" s="201">
        <f t="shared" si="5"/>
        <v>2.42</v>
      </c>
      <c r="R29" s="202">
        <f t="shared" si="6"/>
        <v>2.2999999999999998</v>
      </c>
    </row>
    <row r="30" spans="1:19" ht="15" x14ac:dyDescent="0.2">
      <c r="A30" s="174" t="s">
        <v>194</v>
      </c>
      <c r="B30" s="174" t="s">
        <v>195</v>
      </c>
      <c r="C30" s="139" t="s">
        <v>196</v>
      </c>
      <c r="D30" s="140" t="s">
        <v>197</v>
      </c>
      <c r="E30" s="169">
        <v>1023.02</v>
      </c>
      <c r="F30" s="169">
        <v>19.239999999999998</v>
      </c>
      <c r="G30" s="169">
        <v>18.399999999999999</v>
      </c>
      <c r="H30" s="169">
        <v>18.52</v>
      </c>
      <c r="I30" s="169">
        <v>17.79</v>
      </c>
      <c r="J30" s="169">
        <v>17.14</v>
      </c>
      <c r="K30" s="184">
        <v>16.309999999999999</v>
      </c>
      <c r="L30" s="200">
        <f t="shared" si="0"/>
        <v>1023.02</v>
      </c>
      <c r="M30" s="201">
        <f t="shared" si="1"/>
        <v>19.239999999999998</v>
      </c>
      <c r="N30" s="201">
        <f t="shared" si="2"/>
        <v>18.399999999999999</v>
      </c>
      <c r="O30" s="201">
        <f t="shared" si="3"/>
        <v>18.52</v>
      </c>
      <c r="P30" s="201">
        <f t="shared" si="4"/>
        <v>17.79</v>
      </c>
      <c r="Q30" s="201">
        <f t="shared" si="5"/>
        <v>17.14</v>
      </c>
      <c r="R30" s="202">
        <f t="shared" si="6"/>
        <v>16.309999999999999</v>
      </c>
    </row>
    <row r="31" spans="1:19" ht="15" x14ac:dyDescent="0.2">
      <c r="A31" s="174" t="s">
        <v>198</v>
      </c>
      <c r="B31" s="174" t="s">
        <v>199</v>
      </c>
      <c r="C31" s="139" t="s">
        <v>200</v>
      </c>
      <c r="D31" s="140" t="s">
        <v>201</v>
      </c>
      <c r="E31" s="169">
        <v>26602.47</v>
      </c>
      <c r="F31" s="169">
        <v>590.82000000000005</v>
      </c>
      <c r="G31" s="169">
        <v>524.78</v>
      </c>
      <c r="H31" s="169">
        <v>483.58</v>
      </c>
      <c r="I31" s="169">
        <v>460.86</v>
      </c>
      <c r="J31" s="169">
        <v>440.25</v>
      </c>
      <c r="K31" s="184">
        <v>415.44</v>
      </c>
      <c r="L31" s="200">
        <f t="shared" si="0"/>
        <v>26602.47</v>
      </c>
      <c r="M31" s="201">
        <f t="shared" si="1"/>
        <v>590.82000000000005</v>
      </c>
      <c r="N31" s="201">
        <f t="shared" si="2"/>
        <v>524.78</v>
      </c>
      <c r="O31" s="201">
        <f t="shared" si="3"/>
        <v>483.58</v>
      </c>
      <c r="P31" s="201">
        <f t="shared" si="4"/>
        <v>460.86</v>
      </c>
      <c r="Q31" s="201">
        <f t="shared" si="5"/>
        <v>440.25</v>
      </c>
      <c r="R31" s="202">
        <f t="shared" si="6"/>
        <v>415.44</v>
      </c>
    </row>
    <row r="32" spans="1:19" ht="15" x14ac:dyDescent="0.2">
      <c r="A32" s="174" t="s">
        <v>202</v>
      </c>
      <c r="B32" s="174" t="s">
        <v>203</v>
      </c>
      <c r="C32" s="139" t="s">
        <v>204</v>
      </c>
      <c r="D32" s="140" t="s">
        <v>203</v>
      </c>
      <c r="E32" s="169">
        <v>233.72</v>
      </c>
      <c r="F32" s="169">
        <v>6.28</v>
      </c>
      <c r="G32" s="169">
        <v>5.96</v>
      </c>
      <c r="H32" s="169">
        <v>5.5</v>
      </c>
      <c r="I32" s="169">
        <v>5.28</v>
      </c>
      <c r="J32" s="169">
        <v>5.0599999999999996</v>
      </c>
      <c r="K32" s="184">
        <v>4.8</v>
      </c>
      <c r="L32" s="200">
        <f t="shared" si="0"/>
        <v>233.72</v>
      </c>
      <c r="M32" s="201">
        <f t="shared" si="1"/>
        <v>6.28</v>
      </c>
      <c r="N32" s="201">
        <f t="shared" si="2"/>
        <v>5.96</v>
      </c>
      <c r="O32" s="201">
        <f t="shared" si="3"/>
        <v>5.5</v>
      </c>
      <c r="P32" s="201">
        <f t="shared" si="4"/>
        <v>5.28</v>
      </c>
      <c r="Q32" s="201">
        <f t="shared" si="5"/>
        <v>5.0599999999999996</v>
      </c>
      <c r="R32" s="202">
        <f t="shared" si="6"/>
        <v>4.8</v>
      </c>
    </row>
    <row r="33" spans="1:18" ht="15" x14ac:dyDescent="0.2">
      <c r="A33" s="174" t="s">
        <v>205</v>
      </c>
      <c r="B33" s="174" t="s">
        <v>206</v>
      </c>
      <c r="C33" s="139" t="s">
        <v>207</v>
      </c>
      <c r="D33" s="140" t="s">
        <v>208</v>
      </c>
      <c r="E33" s="169">
        <v>275.02</v>
      </c>
      <c r="F33" s="169">
        <v>4.59</v>
      </c>
      <c r="G33" s="169">
        <v>4.4400000000000004</v>
      </c>
      <c r="H33" s="169">
        <v>4.12</v>
      </c>
      <c r="I33" s="169">
        <v>3.96</v>
      </c>
      <c r="J33" s="169">
        <v>3.81</v>
      </c>
      <c r="K33" s="184">
        <v>3.63</v>
      </c>
      <c r="L33" s="200">
        <f t="shared" si="0"/>
        <v>275.02</v>
      </c>
      <c r="M33" s="201">
        <f t="shared" si="1"/>
        <v>4.59</v>
      </c>
      <c r="N33" s="201">
        <f t="shared" si="2"/>
        <v>4.4400000000000004</v>
      </c>
      <c r="O33" s="201">
        <f t="shared" si="3"/>
        <v>4.12</v>
      </c>
      <c r="P33" s="201">
        <f t="shared" si="4"/>
        <v>3.96</v>
      </c>
      <c r="Q33" s="201">
        <f t="shared" si="5"/>
        <v>3.81</v>
      </c>
      <c r="R33" s="202">
        <f t="shared" si="6"/>
        <v>3.63</v>
      </c>
    </row>
    <row r="34" spans="1:18" ht="15" x14ac:dyDescent="0.2">
      <c r="A34" s="174" t="s">
        <v>209</v>
      </c>
      <c r="B34" s="174" t="s">
        <v>206</v>
      </c>
      <c r="C34" s="139" t="s">
        <v>207</v>
      </c>
      <c r="D34" s="140" t="s">
        <v>210</v>
      </c>
      <c r="E34" s="169">
        <v>276.48</v>
      </c>
      <c r="F34" s="169">
        <v>4.8</v>
      </c>
      <c r="G34" s="169">
        <v>4.67</v>
      </c>
      <c r="H34" s="169">
        <v>4.33</v>
      </c>
      <c r="I34" s="169">
        <v>4.1500000000000004</v>
      </c>
      <c r="J34" s="169">
        <v>3.98</v>
      </c>
      <c r="K34" s="184">
        <v>3.8</v>
      </c>
      <c r="L34" s="200">
        <f t="shared" si="0"/>
        <v>276.48</v>
      </c>
      <c r="M34" s="201">
        <f t="shared" si="1"/>
        <v>4.8</v>
      </c>
      <c r="N34" s="201">
        <f t="shared" si="2"/>
        <v>4.67</v>
      </c>
      <c r="O34" s="201">
        <f t="shared" si="3"/>
        <v>4.33</v>
      </c>
      <c r="P34" s="201">
        <f t="shared" si="4"/>
        <v>4.1500000000000004</v>
      </c>
      <c r="Q34" s="201">
        <f t="shared" si="5"/>
        <v>3.98</v>
      </c>
      <c r="R34" s="202">
        <f t="shared" si="6"/>
        <v>3.8</v>
      </c>
    </row>
    <row r="35" spans="1:18" ht="24" x14ac:dyDescent="0.2">
      <c r="A35" s="174" t="s">
        <v>211</v>
      </c>
      <c r="B35" s="172" t="s">
        <v>212</v>
      </c>
      <c r="C35" s="139" t="s">
        <v>213</v>
      </c>
      <c r="D35" s="140" t="s">
        <v>214</v>
      </c>
      <c r="E35" s="169">
        <v>241.81</v>
      </c>
      <c r="F35" s="169">
        <v>3.75</v>
      </c>
      <c r="G35" s="169">
        <v>3.71</v>
      </c>
      <c r="H35" s="169">
        <v>3.4</v>
      </c>
      <c r="I35" s="169">
        <v>3.27</v>
      </c>
      <c r="J35" s="169">
        <v>3.13</v>
      </c>
      <c r="K35" s="184">
        <v>2.96</v>
      </c>
      <c r="L35" s="200">
        <f t="shared" si="0"/>
        <v>241.81</v>
      </c>
      <c r="M35" s="201">
        <f t="shared" si="1"/>
        <v>3.75</v>
      </c>
      <c r="N35" s="201">
        <f t="shared" si="2"/>
        <v>3.71</v>
      </c>
      <c r="O35" s="201">
        <f t="shared" si="3"/>
        <v>3.4</v>
      </c>
      <c r="P35" s="201">
        <f t="shared" si="4"/>
        <v>3.27</v>
      </c>
      <c r="Q35" s="201">
        <f t="shared" si="5"/>
        <v>3.13</v>
      </c>
      <c r="R35" s="202">
        <f t="shared" si="6"/>
        <v>2.96</v>
      </c>
    </row>
    <row r="36" spans="1:18" ht="15" x14ac:dyDescent="0.2">
      <c r="A36" s="174" t="s">
        <v>215</v>
      </c>
      <c r="B36" s="172" t="s">
        <v>212</v>
      </c>
      <c r="C36" s="139" t="s">
        <v>213</v>
      </c>
      <c r="D36" s="140" t="s">
        <v>216</v>
      </c>
      <c r="E36" s="169">
        <v>242.91</v>
      </c>
      <c r="F36" s="169">
        <v>3.81</v>
      </c>
      <c r="G36" s="169">
        <v>3.74</v>
      </c>
      <c r="H36" s="169">
        <v>3.4</v>
      </c>
      <c r="I36" s="169">
        <v>3.27</v>
      </c>
      <c r="J36" s="169">
        <v>3.13</v>
      </c>
      <c r="K36" s="184">
        <v>2.96</v>
      </c>
      <c r="L36" s="200">
        <f t="shared" si="0"/>
        <v>242.91</v>
      </c>
      <c r="M36" s="201">
        <f t="shared" si="1"/>
        <v>3.81</v>
      </c>
      <c r="N36" s="201">
        <f t="shared" si="2"/>
        <v>3.74</v>
      </c>
      <c r="O36" s="201">
        <f t="shared" si="3"/>
        <v>3.4</v>
      </c>
      <c r="P36" s="201">
        <f t="shared" si="4"/>
        <v>3.27</v>
      </c>
      <c r="Q36" s="201">
        <f t="shared" si="5"/>
        <v>3.13</v>
      </c>
      <c r="R36" s="202">
        <f t="shared" si="6"/>
        <v>2.96</v>
      </c>
    </row>
    <row r="37" spans="1:18" ht="24" x14ac:dyDescent="0.2">
      <c r="A37" s="174" t="s">
        <v>217</v>
      </c>
      <c r="B37" s="172" t="s">
        <v>212</v>
      </c>
      <c r="C37" s="139" t="s">
        <v>213</v>
      </c>
      <c r="D37" s="140" t="s">
        <v>218</v>
      </c>
      <c r="E37" s="169">
        <v>247.3</v>
      </c>
      <c r="F37" s="169">
        <v>4.12</v>
      </c>
      <c r="G37" s="169">
        <v>4.05</v>
      </c>
      <c r="H37" s="169">
        <v>3.71</v>
      </c>
      <c r="I37" s="169">
        <v>3.56</v>
      </c>
      <c r="J37" s="169">
        <v>3.4</v>
      </c>
      <c r="K37" s="184">
        <v>3.21</v>
      </c>
      <c r="L37" s="200">
        <f t="shared" si="0"/>
        <v>247.3</v>
      </c>
      <c r="M37" s="201">
        <f t="shared" si="1"/>
        <v>4.12</v>
      </c>
      <c r="N37" s="201">
        <f t="shared" si="2"/>
        <v>4.05</v>
      </c>
      <c r="O37" s="201">
        <f t="shared" si="3"/>
        <v>3.71</v>
      </c>
      <c r="P37" s="201">
        <f t="shared" si="4"/>
        <v>3.56</v>
      </c>
      <c r="Q37" s="201">
        <f t="shared" si="5"/>
        <v>3.4</v>
      </c>
      <c r="R37" s="202">
        <f t="shared" si="6"/>
        <v>3.21</v>
      </c>
    </row>
    <row r="38" spans="1:18" ht="15" x14ac:dyDescent="0.2">
      <c r="A38" s="174" t="s">
        <v>219</v>
      </c>
      <c r="B38" s="172" t="s">
        <v>212</v>
      </c>
      <c r="C38" s="139" t="s">
        <v>213</v>
      </c>
      <c r="D38" s="140" t="s">
        <v>220</v>
      </c>
      <c r="E38" s="169">
        <v>245.83</v>
      </c>
      <c r="F38" s="169">
        <v>4.21</v>
      </c>
      <c r="G38" s="169">
        <v>4.1100000000000003</v>
      </c>
      <c r="H38" s="169">
        <v>3.75</v>
      </c>
      <c r="I38" s="169">
        <v>3.6</v>
      </c>
      <c r="J38" s="169">
        <v>3.43</v>
      </c>
      <c r="K38" s="184">
        <v>3.23</v>
      </c>
      <c r="L38" s="200">
        <f t="shared" si="0"/>
        <v>245.83</v>
      </c>
      <c r="M38" s="201">
        <f t="shared" si="1"/>
        <v>4.21</v>
      </c>
      <c r="N38" s="201">
        <f t="shared" si="2"/>
        <v>4.1100000000000003</v>
      </c>
      <c r="O38" s="201">
        <f t="shared" si="3"/>
        <v>3.75</v>
      </c>
      <c r="P38" s="201">
        <f t="shared" si="4"/>
        <v>3.6</v>
      </c>
      <c r="Q38" s="201">
        <f t="shared" si="5"/>
        <v>3.43</v>
      </c>
      <c r="R38" s="202">
        <f t="shared" si="6"/>
        <v>3.23</v>
      </c>
    </row>
    <row r="39" spans="1:18" ht="60" x14ac:dyDescent="0.2">
      <c r="A39" s="174" t="s">
        <v>221</v>
      </c>
      <c r="B39" s="174" t="s">
        <v>222</v>
      </c>
      <c r="C39" s="139" t="s">
        <v>173</v>
      </c>
      <c r="D39" s="140" t="s">
        <v>223</v>
      </c>
      <c r="E39" s="169">
        <v>153.19</v>
      </c>
      <c r="F39" s="169">
        <v>2.95</v>
      </c>
      <c r="G39" s="169">
        <v>2.76</v>
      </c>
      <c r="H39" s="169">
        <v>2.57</v>
      </c>
      <c r="I39" s="169">
        <v>2.48</v>
      </c>
      <c r="J39" s="169">
        <v>2.39</v>
      </c>
      <c r="K39" s="184">
        <v>2.29</v>
      </c>
      <c r="L39" s="200">
        <f t="shared" si="0"/>
        <v>153.19</v>
      </c>
      <c r="M39" s="201">
        <f t="shared" si="1"/>
        <v>2.95</v>
      </c>
      <c r="N39" s="201">
        <f t="shared" si="2"/>
        <v>2.76</v>
      </c>
      <c r="O39" s="201">
        <f t="shared" si="3"/>
        <v>2.57</v>
      </c>
      <c r="P39" s="201">
        <f t="shared" si="4"/>
        <v>2.48</v>
      </c>
      <c r="Q39" s="201">
        <f t="shared" si="5"/>
        <v>2.39</v>
      </c>
      <c r="R39" s="202">
        <f t="shared" si="6"/>
        <v>2.29</v>
      </c>
    </row>
    <row r="40" spans="1:18" ht="15" x14ac:dyDescent="0.2">
      <c r="A40" s="174" t="s">
        <v>224</v>
      </c>
      <c r="B40" s="174" t="s">
        <v>225</v>
      </c>
      <c r="C40" s="139" t="s">
        <v>173</v>
      </c>
      <c r="D40" s="140" t="s">
        <v>226</v>
      </c>
      <c r="E40" s="169">
        <v>151.36000000000001</v>
      </c>
      <c r="F40" s="169">
        <v>2.63</v>
      </c>
      <c r="G40" s="169">
        <v>2.4700000000000002</v>
      </c>
      <c r="H40" s="169">
        <v>2.31</v>
      </c>
      <c r="I40" s="169">
        <v>2.2400000000000002</v>
      </c>
      <c r="J40" s="169">
        <v>2.17</v>
      </c>
      <c r="K40" s="184">
        <v>2.08</v>
      </c>
      <c r="L40" s="200">
        <f t="shared" si="0"/>
        <v>151.36000000000001</v>
      </c>
      <c r="M40" s="201">
        <f t="shared" si="1"/>
        <v>2.63</v>
      </c>
      <c r="N40" s="201">
        <f t="shared" si="2"/>
        <v>2.4700000000000002</v>
      </c>
      <c r="O40" s="201">
        <f t="shared" si="3"/>
        <v>2.31</v>
      </c>
      <c r="P40" s="201">
        <f t="shared" si="4"/>
        <v>2.2400000000000002</v>
      </c>
      <c r="Q40" s="201">
        <f t="shared" si="5"/>
        <v>2.17</v>
      </c>
      <c r="R40" s="202">
        <f t="shared" si="6"/>
        <v>2.08</v>
      </c>
    </row>
    <row r="41" spans="1:18" ht="24" x14ac:dyDescent="0.2">
      <c r="A41" s="174" t="s">
        <v>227</v>
      </c>
      <c r="B41" s="174" t="s">
        <v>228</v>
      </c>
      <c r="C41" s="139" t="s">
        <v>229</v>
      </c>
      <c r="D41" s="140" t="s">
        <v>230</v>
      </c>
      <c r="E41" s="169">
        <v>172.04</v>
      </c>
      <c r="F41" s="169">
        <v>2.99</v>
      </c>
      <c r="G41" s="169">
        <v>2.96</v>
      </c>
      <c r="H41" s="169">
        <v>2.75</v>
      </c>
      <c r="I41" s="169">
        <v>2.63</v>
      </c>
      <c r="J41" s="169">
        <v>2.54</v>
      </c>
      <c r="K41" s="184">
        <v>2.4300000000000002</v>
      </c>
      <c r="L41" s="200">
        <f t="shared" si="0"/>
        <v>172.04</v>
      </c>
      <c r="M41" s="201">
        <f t="shared" si="1"/>
        <v>2.99</v>
      </c>
      <c r="N41" s="201">
        <f t="shared" si="2"/>
        <v>2.96</v>
      </c>
      <c r="O41" s="201">
        <f t="shared" si="3"/>
        <v>2.75</v>
      </c>
      <c r="P41" s="201">
        <f t="shared" si="4"/>
        <v>2.63</v>
      </c>
      <c r="Q41" s="201">
        <f t="shared" si="5"/>
        <v>2.54</v>
      </c>
      <c r="R41" s="202">
        <f t="shared" si="6"/>
        <v>2.4300000000000002</v>
      </c>
    </row>
    <row r="42" spans="1:18" ht="15" x14ac:dyDescent="0.2">
      <c r="A42" s="174" t="s">
        <v>231</v>
      </c>
      <c r="B42" s="174" t="s">
        <v>232</v>
      </c>
      <c r="C42" s="139" t="s">
        <v>173</v>
      </c>
      <c r="D42" s="140" t="s">
        <v>233</v>
      </c>
      <c r="E42" s="169">
        <v>166.71</v>
      </c>
      <c r="F42" s="169">
        <v>3</v>
      </c>
      <c r="G42" s="169">
        <v>3.04</v>
      </c>
      <c r="H42" s="169">
        <v>2.82</v>
      </c>
      <c r="I42" s="169">
        <v>2.72</v>
      </c>
      <c r="J42" s="169">
        <v>2.62</v>
      </c>
      <c r="K42" s="184">
        <v>2.5</v>
      </c>
      <c r="L42" s="200">
        <f t="shared" si="0"/>
        <v>166.71</v>
      </c>
      <c r="M42" s="201">
        <f t="shared" si="1"/>
        <v>3</v>
      </c>
      <c r="N42" s="201">
        <f t="shared" si="2"/>
        <v>3.04</v>
      </c>
      <c r="O42" s="201">
        <f t="shared" si="3"/>
        <v>2.82</v>
      </c>
      <c r="P42" s="201">
        <f t="shared" si="4"/>
        <v>2.72</v>
      </c>
      <c r="Q42" s="201">
        <f t="shared" si="5"/>
        <v>2.62</v>
      </c>
      <c r="R42" s="202">
        <f t="shared" si="6"/>
        <v>2.5</v>
      </c>
    </row>
    <row r="43" spans="1:18" ht="15" x14ac:dyDescent="0.2">
      <c r="A43" s="174" t="s">
        <v>234</v>
      </c>
      <c r="B43" s="174" t="s">
        <v>235</v>
      </c>
      <c r="C43" s="139" t="s">
        <v>236</v>
      </c>
      <c r="D43" s="140" t="s">
        <v>237</v>
      </c>
      <c r="E43" s="169">
        <v>291.01</v>
      </c>
      <c r="F43" s="169">
        <v>5.69</v>
      </c>
      <c r="G43" s="169">
        <v>5.48</v>
      </c>
      <c r="H43" s="169">
        <v>5.04</v>
      </c>
      <c r="I43" s="169">
        <v>4.79</v>
      </c>
      <c r="J43" s="169">
        <v>4.59</v>
      </c>
      <c r="K43" s="184">
        <v>4.37</v>
      </c>
      <c r="L43" s="200">
        <f t="shared" si="0"/>
        <v>291.01</v>
      </c>
      <c r="M43" s="201">
        <f t="shared" si="1"/>
        <v>5.69</v>
      </c>
      <c r="N43" s="201">
        <f t="shared" si="2"/>
        <v>5.48</v>
      </c>
      <c r="O43" s="201">
        <f t="shared" si="3"/>
        <v>5.04</v>
      </c>
      <c r="P43" s="201">
        <f t="shared" si="4"/>
        <v>4.79</v>
      </c>
      <c r="Q43" s="201">
        <f t="shared" si="5"/>
        <v>4.59</v>
      </c>
      <c r="R43" s="202">
        <f t="shared" si="6"/>
        <v>4.37</v>
      </c>
    </row>
    <row r="44" spans="1:18" ht="15" x14ac:dyDescent="0.2">
      <c r="A44" s="174" t="s">
        <v>238</v>
      </c>
      <c r="B44" s="174" t="s">
        <v>239</v>
      </c>
      <c r="C44" s="139" t="s">
        <v>173</v>
      </c>
      <c r="D44" s="140" t="s">
        <v>240</v>
      </c>
      <c r="E44" s="169">
        <v>163.43</v>
      </c>
      <c r="F44" s="169">
        <v>3.03</v>
      </c>
      <c r="G44" s="169">
        <v>3.02</v>
      </c>
      <c r="H44" s="169">
        <v>2.8</v>
      </c>
      <c r="I44" s="169">
        <v>2.69</v>
      </c>
      <c r="J44" s="169">
        <v>2.59</v>
      </c>
      <c r="K44" s="184">
        <v>2.46</v>
      </c>
      <c r="L44" s="200">
        <f t="shared" si="0"/>
        <v>163.43</v>
      </c>
      <c r="M44" s="201">
        <f t="shared" si="1"/>
        <v>3.03</v>
      </c>
      <c r="N44" s="201">
        <f t="shared" si="2"/>
        <v>3.02</v>
      </c>
      <c r="O44" s="201">
        <f t="shared" si="3"/>
        <v>2.8</v>
      </c>
      <c r="P44" s="201">
        <f t="shared" si="4"/>
        <v>2.69</v>
      </c>
      <c r="Q44" s="201">
        <f t="shared" si="5"/>
        <v>2.59</v>
      </c>
      <c r="R44" s="202">
        <f t="shared" si="6"/>
        <v>2.46</v>
      </c>
    </row>
    <row r="45" spans="1:18" ht="15" x14ac:dyDescent="0.2">
      <c r="A45" s="174" t="s">
        <v>241</v>
      </c>
      <c r="B45" s="174" t="s">
        <v>242</v>
      </c>
      <c r="C45" s="139" t="s">
        <v>243</v>
      </c>
      <c r="D45" s="140" t="s">
        <v>244</v>
      </c>
      <c r="E45" s="169">
        <v>1250.01</v>
      </c>
      <c r="F45" s="169">
        <v>26.64</v>
      </c>
      <c r="G45" s="169">
        <v>24.57</v>
      </c>
      <c r="H45" s="169">
        <v>22.72</v>
      </c>
      <c r="I45" s="169">
        <v>21.88</v>
      </c>
      <c r="J45" s="169">
        <v>21</v>
      </c>
      <c r="K45" s="184">
        <v>19.97</v>
      </c>
      <c r="L45" s="200">
        <f t="shared" si="0"/>
        <v>1250.01</v>
      </c>
      <c r="M45" s="201">
        <f t="shared" si="1"/>
        <v>26.64</v>
      </c>
      <c r="N45" s="201">
        <f t="shared" si="2"/>
        <v>24.57</v>
      </c>
      <c r="O45" s="201">
        <f t="shared" si="3"/>
        <v>22.72</v>
      </c>
      <c r="P45" s="201">
        <f t="shared" si="4"/>
        <v>21.88</v>
      </c>
      <c r="Q45" s="201">
        <f t="shared" si="5"/>
        <v>21</v>
      </c>
      <c r="R45" s="202">
        <f t="shared" si="6"/>
        <v>19.97</v>
      </c>
    </row>
    <row r="46" spans="1:18" ht="15" x14ac:dyDescent="0.2">
      <c r="A46" s="174" t="s">
        <v>245</v>
      </c>
      <c r="B46" s="174" t="s">
        <v>246</v>
      </c>
      <c r="C46" s="139" t="s">
        <v>173</v>
      </c>
      <c r="D46" s="140" t="s">
        <v>247</v>
      </c>
      <c r="E46" s="169">
        <v>173.98</v>
      </c>
      <c r="F46" s="169">
        <v>3.27</v>
      </c>
      <c r="G46" s="169">
        <v>3.28</v>
      </c>
      <c r="H46" s="169">
        <v>3</v>
      </c>
      <c r="I46" s="169">
        <v>2.89</v>
      </c>
      <c r="J46" s="169">
        <v>2.77</v>
      </c>
      <c r="K46" s="184">
        <v>2.64</v>
      </c>
      <c r="L46" s="200">
        <f t="shared" si="0"/>
        <v>173.98</v>
      </c>
      <c r="M46" s="201">
        <f t="shared" si="1"/>
        <v>3.27</v>
      </c>
      <c r="N46" s="201">
        <f t="shared" si="2"/>
        <v>3.28</v>
      </c>
      <c r="O46" s="201">
        <f t="shared" si="3"/>
        <v>3</v>
      </c>
      <c r="P46" s="201">
        <f t="shared" si="4"/>
        <v>2.89</v>
      </c>
      <c r="Q46" s="201">
        <f t="shared" si="5"/>
        <v>2.77</v>
      </c>
      <c r="R46" s="202">
        <f t="shared" si="6"/>
        <v>2.64</v>
      </c>
    </row>
    <row r="47" spans="1:18" ht="15" x14ac:dyDescent="0.2">
      <c r="A47" s="174" t="s">
        <v>248</v>
      </c>
      <c r="B47" s="174" t="s">
        <v>249</v>
      </c>
      <c r="C47" s="139" t="s">
        <v>173</v>
      </c>
      <c r="D47" s="140" t="s">
        <v>250</v>
      </c>
      <c r="E47" s="169">
        <v>171.78</v>
      </c>
      <c r="F47" s="169">
        <v>3.28</v>
      </c>
      <c r="G47" s="169">
        <v>3.29</v>
      </c>
      <c r="H47" s="169">
        <v>3.03</v>
      </c>
      <c r="I47" s="169">
        <v>2.91</v>
      </c>
      <c r="J47" s="169">
        <v>2.78</v>
      </c>
      <c r="K47" s="184">
        <v>2.65</v>
      </c>
      <c r="L47" s="200">
        <f t="shared" si="0"/>
        <v>171.78</v>
      </c>
      <c r="M47" s="201">
        <f t="shared" si="1"/>
        <v>3.28</v>
      </c>
      <c r="N47" s="201">
        <f t="shared" si="2"/>
        <v>3.29</v>
      </c>
      <c r="O47" s="201">
        <f t="shared" si="3"/>
        <v>3.03</v>
      </c>
      <c r="P47" s="201">
        <f t="shared" si="4"/>
        <v>2.91</v>
      </c>
      <c r="Q47" s="201">
        <f t="shared" si="5"/>
        <v>2.78</v>
      </c>
      <c r="R47" s="202">
        <f t="shared" si="6"/>
        <v>2.65</v>
      </c>
    </row>
    <row r="48" spans="1:18" ht="15" x14ac:dyDescent="0.2">
      <c r="A48" s="174" t="s">
        <v>251</v>
      </c>
      <c r="B48" s="174" t="s">
        <v>252</v>
      </c>
      <c r="C48" s="139" t="s">
        <v>213</v>
      </c>
      <c r="D48" s="140" t="s">
        <v>253</v>
      </c>
      <c r="E48" s="169">
        <v>212.2</v>
      </c>
      <c r="F48" s="169">
        <v>3.79</v>
      </c>
      <c r="G48" s="169">
        <v>3.7</v>
      </c>
      <c r="H48" s="169">
        <v>3.43</v>
      </c>
      <c r="I48" s="169">
        <v>3.3</v>
      </c>
      <c r="J48" s="169">
        <v>3.14</v>
      </c>
      <c r="K48" s="184">
        <v>2.99</v>
      </c>
      <c r="L48" s="200">
        <f t="shared" si="0"/>
        <v>212.2</v>
      </c>
      <c r="M48" s="201">
        <f t="shared" si="1"/>
        <v>3.79</v>
      </c>
      <c r="N48" s="201">
        <f t="shared" si="2"/>
        <v>3.7</v>
      </c>
      <c r="O48" s="201">
        <f t="shared" si="3"/>
        <v>3.43</v>
      </c>
      <c r="P48" s="201">
        <f t="shared" si="4"/>
        <v>3.3</v>
      </c>
      <c r="Q48" s="201">
        <f t="shared" si="5"/>
        <v>3.14</v>
      </c>
      <c r="R48" s="202">
        <f t="shared" si="6"/>
        <v>2.99</v>
      </c>
    </row>
    <row r="49" spans="1:19" ht="15" x14ac:dyDescent="0.2">
      <c r="A49" s="174" t="s">
        <v>254</v>
      </c>
      <c r="B49" s="174" t="s">
        <v>255</v>
      </c>
      <c r="C49" s="139" t="s">
        <v>213</v>
      </c>
      <c r="D49" s="140" t="s">
        <v>256</v>
      </c>
      <c r="E49" s="169">
        <v>188.07</v>
      </c>
      <c r="F49" s="169">
        <v>4.3099999999999996</v>
      </c>
      <c r="G49" s="169">
        <v>4.18</v>
      </c>
      <c r="H49" s="169">
        <v>3.84</v>
      </c>
      <c r="I49" s="169">
        <v>3.68</v>
      </c>
      <c r="J49" s="169">
        <v>3.53</v>
      </c>
      <c r="K49" s="184">
        <v>3.35</v>
      </c>
      <c r="L49" s="200">
        <f t="shared" si="0"/>
        <v>188.07</v>
      </c>
      <c r="M49" s="201">
        <f t="shared" si="1"/>
        <v>4.3099999999999996</v>
      </c>
      <c r="N49" s="201">
        <f t="shared" si="2"/>
        <v>4.18</v>
      </c>
      <c r="O49" s="201">
        <f t="shared" si="3"/>
        <v>3.84</v>
      </c>
      <c r="P49" s="201">
        <f t="shared" si="4"/>
        <v>3.68</v>
      </c>
      <c r="Q49" s="201">
        <f t="shared" si="5"/>
        <v>3.53</v>
      </c>
      <c r="R49" s="202">
        <f t="shared" si="6"/>
        <v>3.35</v>
      </c>
    </row>
    <row r="50" spans="1:19" ht="15.75" thickBot="1" x14ac:dyDescent="0.25">
      <c r="A50" s="174" t="s">
        <v>257</v>
      </c>
      <c r="B50" s="174" t="s">
        <v>258</v>
      </c>
      <c r="C50" s="139" t="s">
        <v>259</v>
      </c>
      <c r="D50" s="140" t="s">
        <v>260</v>
      </c>
      <c r="E50" s="169">
        <v>611.52</v>
      </c>
      <c r="F50" s="169">
        <v>10.95</v>
      </c>
      <c r="G50" s="169">
        <v>10.1</v>
      </c>
      <c r="H50" s="169">
        <v>9.42</v>
      </c>
      <c r="I50" s="169">
        <v>9.0399999999999991</v>
      </c>
      <c r="J50" s="169">
        <v>8.41</v>
      </c>
      <c r="K50" s="184">
        <v>8.01</v>
      </c>
      <c r="L50" s="203">
        <f t="shared" si="0"/>
        <v>611.52</v>
      </c>
      <c r="M50" s="204">
        <f t="shared" si="1"/>
        <v>10.95</v>
      </c>
      <c r="N50" s="204">
        <f t="shared" si="2"/>
        <v>10.1</v>
      </c>
      <c r="O50" s="204">
        <f t="shared" si="3"/>
        <v>9.42</v>
      </c>
      <c r="P50" s="204">
        <f t="shared" si="4"/>
        <v>9.0399999999999991</v>
      </c>
      <c r="Q50" s="204">
        <f t="shared" si="5"/>
        <v>8.41</v>
      </c>
      <c r="R50" s="205">
        <f t="shared" si="6"/>
        <v>8.01</v>
      </c>
    </row>
    <row r="52" spans="1:19" ht="15" x14ac:dyDescent="0.2">
      <c r="A52" s="318" t="s">
        <v>307</v>
      </c>
      <c r="B52" s="318"/>
      <c r="C52" s="318"/>
      <c r="D52" s="318"/>
      <c r="E52" s="141"/>
      <c r="F52" s="141"/>
      <c r="G52" s="141"/>
      <c r="H52" s="141"/>
      <c r="I52" s="141"/>
      <c r="J52" s="141"/>
      <c r="K52" s="141"/>
    </row>
    <row r="53" spans="1:19" ht="15" customHeight="1" thickBot="1" x14ac:dyDescent="0.25">
      <c r="A53" s="319" t="s">
        <v>288</v>
      </c>
      <c r="B53" s="319"/>
      <c r="C53" s="319"/>
      <c r="D53" s="319"/>
      <c r="E53" s="319"/>
      <c r="F53" s="319"/>
      <c r="G53" s="319"/>
      <c r="H53" s="328"/>
      <c r="I53" s="328"/>
      <c r="J53" s="328"/>
      <c r="K53" s="328"/>
      <c r="L53" s="142"/>
      <c r="M53" s="142"/>
      <c r="N53" s="142"/>
      <c r="O53" s="142"/>
      <c r="P53" s="142"/>
      <c r="Q53" s="142"/>
      <c r="R53" s="142"/>
      <c r="S53" s="142"/>
    </row>
    <row r="54" spans="1:19" ht="15" customHeight="1" x14ac:dyDescent="0.2">
      <c r="A54" s="170"/>
      <c r="B54" s="170"/>
      <c r="C54" s="170"/>
      <c r="D54" s="341" t="s">
        <v>296</v>
      </c>
      <c r="E54" s="341"/>
      <c r="F54" s="341"/>
      <c r="G54" s="342"/>
      <c r="H54" s="334" t="s">
        <v>297</v>
      </c>
      <c r="I54" s="335"/>
      <c r="J54" s="335"/>
      <c r="K54" s="336"/>
      <c r="L54" s="142"/>
      <c r="M54" s="142"/>
      <c r="N54" s="142"/>
      <c r="O54" s="142"/>
      <c r="P54" s="142"/>
      <c r="Q54" s="142"/>
      <c r="R54" s="142"/>
      <c r="S54" s="142"/>
    </row>
    <row r="55" spans="1:19" s="164" customFormat="1" ht="50.25" customHeight="1" x14ac:dyDescent="0.2">
      <c r="A55" s="329" t="s">
        <v>262</v>
      </c>
      <c r="B55" s="329" t="s">
        <v>263</v>
      </c>
      <c r="C55" s="329" t="s">
        <v>264</v>
      </c>
      <c r="D55" s="325" t="s">
        <v>265</v>
      </c>
      <c r="E55" s="327"/>
      <c r="F55" s="325" t="s">
        <v>266</v>
      </c>
      <c r="G55" s="326"/>
      <c r="H55" s="320" t="s">
        <v>265</v>
      </c>
      <c r="I55" s="321"/>
      <c r="J55" s="337" t="s">
        <v>266</v>
      </c>
      <c r="K55" s="338"/>
    </row>
    <row r="56" spans="1:19" s="164" customFormat="1" ht="24" x14ac:dyDescent="0.2">
      <c r="A56" s="330"/>
      <c r="B56" s="330"/>
      <c r="C56" s="330"/>
      <c r="D56" s="143" t="s">
        <v>267</v>
      </c>
      <c r="E56" s="143" t="s">
        <v>268</v>
      </c>
      <c r="F56" s="143" t="s">
        <v>267</v>
      </c>
      <c r="G56" s="178" t="s">
        <v>268</v>
      </c>
      <c r="H56" s="190" t="s">
        <v>267</v>
      </c>
      <c r="I56" s="163" t="s">
        <v>268</v>
      </c>
      <c r="J56" s="163" t="s">
        <v>267</v>
      </c>
      <c r="K56" s="191" t="s">
        <v>268</v>
      </c>
    </row>
    <row r="57" spans="1:19" ht="15.75" x14ac:dyDescent="0.2">
      <c r="A57" s="144"/>
      <c r="B57" s="144"/>
      <c r="C57" s="144"/>
      <c r="D57" s="161" t="s">
        <v>300</v>
      </c>
      <c r="E57" s="162"/>
      <c r="F57" s="161" t="s">
        <v>301</v>
      </c>
      <c r="G57" s="188"/>
      <c r="H57" s="192" t="s">
        <v>300</v>
      </c>
      <c r="I57" s="152"/>
      <c r="J57" s="151" t="s">
        <v>301</v>
      </c>
      <c r="K57" s="193"/>
    </row>
    <row r="58" spans="1:19" ht="15" customHeight="1" x14ac:dyDescent="0.2">
      <c r="A58" s="145">
        <v>1</v>
      </c>
      <c r="B58" s="172" t="s">
        <v>166</v>
      </c>
      <c r="C58" s="147" t="s">
        <v>167</v>
      </c>
      <c r="D58" s="171">
        <v>104.16</v>
      </c>
      <c r="E58" s="171">
        <v>0.95</v>
      </c>
      <c r="F58" s="171">
        <v>56.63</v>
      </c>
      <c r="G58" s="189">
        <v>0.74</v>
      </c>
      <c r="H58" s="194">
        <f t="shared" ref="H58:H80" si="7">IF($K$6="","",ROUND(D58*(100+$E$11)%,2))</f>
        <v>104.16</v>
      </c>
      <c r="I58" s="195">
        <f t="shared" ref="I58:I80" si="8">IF($K$6="","",ROUND(E58*(100+$E$11)%,2))</f>
        <v>0.95</v>
      </c>
      <c r="J58" s="195">
        <f t="shared" ref="J58:J80" si="9">IF($K$6="","",ROUND(F58*(100+$E$11)%,2))</f>
        <v>56.63</v>
      </c>
      <c r="K58" s="196">
        <f t="shared" ref="K58:K80" si="10">IF($K$6="","",ROUND(G58*(100+$E$11)%,2))</f>
        <v>0.74</v>
      </c>
    </row>
    <row r="59" spans="1:19" ht="15" x14ac:dyDescent="0.2">
      <c r="A59" s="145">
        <v>2</v>
      </c>
      <c r="B59" s="146" t="s">
        <v>225</v>
      </c>
      <c r="C59" s="147" t="s">
        <v>173</v>
      </c>
      <c r="D59" s="171">
        <v>133.38</v>
      </c>
      <c r="E59" s="171">
        <v>1.1399999999999999</v>
      </c>
      <c r="F59" s="171">
        <v>72.27</v>
      </c>
      <c r="G59" s="189">
        <v>0.86</v>
      </c>
      <c r="H59" s="194">
        <f t="shared" si="7"/>
        <v>133.38</v>
      </c>
      <c r="I59" s="195">
        <f t="shared" si="8"/>
        <v>1.1399999999999999</v>
      </c>
      <c r="J59" s="195">
        <f t="shared" si="9"/>
        <v>72.27</v>
      </c>
      <c r="K59" s="196">
        <f t="shared" si="10"/>
        <v>0.86</v>
      </c>
    </row>
    <row r="60" spans="1:19" ht="15" x14ac:dyDescent="0.2">
      <c r="A60" s="145">
        <v>3</v>
      </c>
      <c r="B60" s="146" t="s">
        <v>269</v>
      </c>
      <c r="C60" s="147" t="s">
        <v>173</v>
      </c>
      <c r="D60" s="171">
        <v>169.29</v>
      </c>
      <c r="E60" s="171">
        <v>1.3</v>
      </c>
      <c r="F60" s="171">
        <v>107.56</v>
      </c>
      <c r="G60" s="189">
        <v>0.9</v>
      </c>
      <c r="H60" s="194">
        <f t="shared" si="7"/>
        <v>169.29</v>
      </c>
      <c r="I60" s="195">
        <f t="shared" si="8"/>
        <v>1.3</v>
      </c>
      <c r="J60" s="195">
        <f t="shared" si="9"/>
        <v>107.56</v>
      </c>
      <c r="K60" s="196">
        <f t="shared" si="10"/>
        <v>0.9</v>
      </c>
    </row>
    <row r="61" spans="1:19" ht="15" x14ac:dyDescent="0.2">
      <c r="A61" s="145">
        <v>4</v>
      </c>
      <c r="B61" s="146" t="s">
        <v>228</v>
      </c>
      <c r="C61" s="145" t="s">
        <v>270</v>
      </c>
      <c r="D61" s="171">
        <v>202.87</v>
      </c>
      <c r="E61" s="171">
        <v>1.31</v>
      </c>
      <c r="F61" s="171">
        <v>110.35</v>
      </c>
      <c r="G61" s="189">
        <v>0.94</v>
      </c>
      <c r="H61" s="194">
        <f t="shared" si="7"/>
        <v>202.87</v>
      </c>
      <c r="I61" s="195">
        <f t="shared" si="8"/>
        <v>1.31</v>
      </c>
      <c r="J61" s="195">
        <f t="shared" si="9"/>
        <v>110.35</v>
      </c>
      <c r="K61" s="196">
        <f t="shared" si="10"/>
        <v>0.94</v>
      </c>
    </row>
    <row r="62" spans="1:19" ht="15" x14ac:dyDescent="0.2">
      <c r="A62" s="145">
        <v>5</v>
      </c>
      <c r="B62" s="146" t="s">
        <v>271</v>
      </c>
      <c r="C62" s="147" t="s">
        <v>173</v>
      </c>
      <c r="D62" s="171">
        <v>176.78</v>
      </c>
      <c r="E62" s="171">
        <v>1.17</v>
      </c>
      <c r="F62" s="171">
        <v>125.01</v>
      </c>
      <c r="G62" s="189">
        <v>0.92</v>
      </c>
      <c r="H62" s="194">
        <f t="shared" si="7"/>
        <v>176.78</v>
      </c>
      <c r="I62" s="195">
        <f t="shared" si="8"/>
        <v>1.17</v>
      </c>
      <c r="J62" s="195">
        <f t="shared" si="9"/>
        <v>125.01</v>
      </c>
      <c r="K62" s="196">
        <f t="shared" si="10"/>
        <v>0.92</v>
      </c>
    </row>
    <row r="63" spans="1:19" ht="15" x14ac:dyDescent="0.2">
      <c r="A63" s="145">
        <v>6</v>
      </c>
      <c r="B63" s="146" t="s">
        <v>272</v>
      </c>
      <c r="C63" s="147" t="s">
        <v>173</v>
      </c>
      <c r="D63" s="171">
        <v>131.69</v>
      </c>
      <c r="E63" s="171">
        <v>1.02</v>
      </c>
      <c r="F63" s="171">
        <v>71.78</v>
      </c>
      <c r="G63" s="189">
        <v>0.78</v>
      </c>
      <c r="H63" s="194">
        <f t="shared" si="7"/>
        <v>131.69</v>
      </c>
      <c r="I63" s="195">
        <f t="shared" si="8"/>
        <v>1.02</v>
      </c>
      <c r="J63" s="195">
        <f t="shared" si="9"/>
        <v>71.78</v>
      </c>
      <c r="K63" s="196">
        <f t="shared" si="10"/>
        <v>0.78</v>
      </c>
    </row>
    <row r="64" spans="1:19" ht="15" x14ac:dyDescent="0.2">
      <c r="A64" s="145">
        <v>7</v>
      </c>
      <c r="B64" s="146" t="s">
        <v>273</v>
      </c>
      <c r="C64" s="147" t="s">
        <v>173</v>
      </c>
      <c r="D64" s="171">
        <v>209.64</v>
      </c>
      <c r="E64" s="171">
        <v>1.35</v>
      </c>
      <c r="F64" s="171">
        <v>128.77000000000001</v>
      </c>
      <c r="G64" s="189">
        <v>1.01</v>
      </c>
      <c r="H64" s="194">
        <f t="shared" si="7"/>
        <v>209.64</v>
      </c>
      <c r="I64" s="195">
        <f t="shared" si="8"/>
        <v>1.35</v>
      </c>
      <c r="J64" s="195">
        <f t="shared" si="9"/>
        <v>128.77000000000001</v>
      </c>
      <c r="K64" s="196">
        <f t="shared" si="10"/>
        <v>1.01</v>
      </c>
    </row>
    <row r="65" spans="1:11" ht="15" x14ac:dyDescent="0.2">
      <c r="A65" s="145">
        <v>8</v>
      </c>
      <c r="B65" s="146" t="s">
        <v>274</v>
      </c>
      <c r="C65" s="147" t="s">
        <v>173</v>
      </c>
      <c r="D65" s="171">
        <v>211.46</v>
      </c>
      <c r="E65" s="171">
        <v>1.19</v>
      </c>
      <c r="F65" s="171">
        <v>145.01</v>
      </c>
      <c r="G65" s="189">
        <v>0.94</v>
      </c>
      <c r="H65" s="194">
        <f t="shared" si="7"/>
        <v>211.46</v>
      </c>
      <c r="I65" s="195">
        <f t="shared" si="8"/>
        <v>1.19</v>
      </c>
      <c r="J65" s="195">
        <f t="shared" si="9"/>
        <v>145.01</v>
      </c>
      <c r="K65" s="196">
        <f t="shared" si="10"/>
        <v>0.94</v>
      </c>
    </row>
    <row r="66" spans="1:11" ht="15" x14ac:dyDescent="0.2">
      <c r="A66" s="145">
        <v>9</v>
      </c>
      <c r="B66" s="146" t="s">
        <v>275</v>
      </c>
      <c r="C66" s="147" t="s">
        <v>173</v>
      </c>
      <c r="D66" s="171">
        <v>177.02</v>
      </c>
      <c r="E66" s="171">
        <v>1.19</v>
      </c>
      <c r="F66" s="171">
        <v>120.51</v>
      </c>
      <c r="G66" s="189">
        <v>0.94</v>
      </c>
      <c r="H66" s="194">
        <f t="shared" si="7"/>
        <v>177.02</v>
      </c>
      <c r="I66" s="195">
        <f t="shared" si="8"/>
        <v>1.19</v>
      </c>
      <c r="J66" s="195">
        <f t="shared" si="9"/>
        <v>120.51</v>
      </c>
      <c r="K66" s="196">
        <f t="shared" si="10"/>
        <v>0.94</v>
      </c>
    </row>
    <row r="67" spans="1:11" ht="15" x14ac:dyDescent="0.2">
      <c r="A67" s="145">
        <v>10</v>
      </c>
      <c r="B67" s="146" t="s">
        <v>276</v>
      </c>
      <c r="C67" s="147" t="s">
        <v>196</v>
      </c>
      <c r="D67" s="171">
        <v>1455.7</v>
      </c>
      <c r="E67" s="171">
        <v>5.83</v>
      </c>
      <c r="F67" s="171">
        <v>1042.5999999999999</v>
      </c>
      <c r="G67" s="189">
        <v>4.13</v>
      </c>
      <c r="H67" s="194">
        <f t="shared" si="7"/>
        <v>1455.7</v>
      </c>
      <c r="I67" s="195">
        <f t="shared" si="8"/>
        <v>5.83</v>
      </c>
      <c r="J67" s="195">
        <f t="shared" si="9"/>
        <v>1042.5999999999999</v>
      </c>
      <c r="K67" s="196">
        <f t="shared" si="10"/>
        <v>4.13</v>
      </c>
    </row>
    <row r="68" spans="1:11" ht="15" x14ac:dyDescent="0.2">
      <c r="A68" s="145">
        <v>11</v>
      </c>
      <c r="B68" s="146" t="s">
        <v>277</v>
      </c>
      <c r="C68" s="147" t="s">
        <v>173</v>
      </c>
      <c r="D68" s="171">
        <v>206.73</v>
      </c>
      <c r="E68" s="171">
        <v>1.22</v>
      </c>
      <c r="F68" s="171">
        <v>145.38</v>
      </c>
      <c r="G68" s="189">
        <v>0.95</v>
      </c>
      <c r="H68" s="194">
        <f t="shared" si="7"/>
        <v>206.73</v>
      </c>
      <c r="I68" s="195">
        <f t="shared" si="8"/>
        <v>1.22</v>
      </c>
      <c r="J68" s="195">
        <f t="shared" si="9"/>
        <v>145.38</v>
      </c>
      <c r="K68" s="196">
        <f t="shared" si="10"/>
        <v>0.95</v>
      </c>
    </row>
    <row r="69" spans="1:11" ht="15" x14ac:dyDescent="0.2">
      <c r="A69" s="145">
        <v>12</v>
      </c>
      <c r="B69" s="146" t="s">
        <v>278</v>
      </c>
      <c r="C69" s="147" t="s">
        <v>173</v>
      </c>
      <c r="D69" s="171">
        <v>212.19</v>
      </c>
      <c r="E69" s="171">
        <v>1.23</v>
      </c>
      <c r="F69" s="171">
        <v>149.52000000000001</v>
      </c>
      <c r="G69" s="189">
        <v>0.96</v>
      </c>
      <c r="H69" s="194">
        <f t="shared" si="7"/>
        <v>212.19</v>
      </c>
      <c r="I69" s="195">
        <f t="shared" si="8"/>
        <v>1.23</v>
      </c>
      <c r="J69" s="195">
        <f t="shared" si="9"/>
        <v>149.52000000000001</v>
      </c>
      <c r="K69" s="196">
        <f t="shared" si="10"/>
        <v>0.96</v>
      </c>
    </row>
    <row r="70" spans="1:11" ht="15" x14ac:dyDescent="0.2">
      <c r="A70" s="145">
        <v>13</v>
      </c>
      <c r="B70" s="146" t="s">
        <v>279</v>
      </c>
      <c r="C70" s="147" t="s">
        <v>173</v>
      </c>
      <c r="D70" s="171">
        <v>214.01</v>
      </c>
      <c r="E70" s="171">
        <v>1.24</v>
      </c>
      <c r="F70" s="171">
        <v>147.91999999999999</v>
      </c>
      <c r="G70" s="189">
        <v>0.95</v>
      </c>
      <c r="H70" s="194">
        <f t="shared" si="7"/>
        <v>214.01</v>
      </c>
      <c r="I70" s="195">
        <f t="shared" si="8"/>
        <v>1.24</v>
      </c>
      <c r="J70" s="195">
        <f t="shared" si="9"/>
        <v>147.91999999999999</v>
      </c>
      <c r="K70" s="196">
        <f t="shared" si="10"/>
        <v>0.95</v>
      </c>
    </row>
    <row r="71" spans="1:11" ht="15" x14ac:dyDescent="0.2">
      <c r="A71" s="145">
        <v>14</v>
      </c>
      <c r="B71" s="146" t="s">
        <v>280</v>
      </c>
      <c r="C71" s="147" t="s">
        <v>173</v>
      </c>
      <c r="D71" s="171">
        <v>215.11</v>
      </c>
      <c r="E71" s="171">
        <v>1.22</v>
      </c>
      <c r="F71" s="171">
        <v>147.91999999999999</v>
      </c>
      <c r="G71" s="189">
        <v>0.95</v>
      </c>
      <c r="H71" s="194">
        <f t="shared" si="7"/>
        <v>215.11</v>
      </c>
      <c r="I71" s="195">
        <f t="shared" si="8"/>
        <v>1.22</v>
      </c>
      <c r="J71" s="195">
        <f t="shared" si="9"/>
        <v>147.91999999999999</v>
      </c>
      <c r="K71" s="196">
        <f t="shared" si="10"/>
        <v>0.95</v>
      </c>
    </row>
    <row r="72" spans="1:11" ht="15" x14ac:dyDescent="0.2">
      <c r="A72" s="145">
        <v>15</v>
      </c>
      <c r="B72" s="172" t="s">
        <v>212</v>
      </c>
      <c r="C72" s="145" t="s">
        <v>213</v>
      </c>
      <c r="D72" s="171">
        <v>260.20999999999998</v>
      </c>
      <c r="E72" s="171">
        <v>1.31</v>
      </c>
      <c r="F72" s="171">
        <v>136.16999999999999</v>
      </c>
      <c r="G72" s="189">
        <v>0.94</v>
      </c>
      <c r="H72" s="194">
        <f t="shared" si="7"/>
        <v>260.20999999999998</v>
      </c>
      <c r="I72" s="195">
        <f t="shared" si="8"/>
        <v>1.31</v>
      </c>
      <c r="J72" s="195">
        <f t="shared" si="9"/>
        <v>136.16999999999999</v>
      </c>
      <c r="K72" s="196">
        <f t="shared" si="10"/>
        <v>0.94</v>
      </c>
    </row>
    <row r="73" spans="1:11" ht="15" x14ac:dyDescent="0.2">
      <c r="A73" s="145">
        <v>16</v>
      </c>
      <c r="B73" s="146" t="s">
        <v>281</v>
      </c>
      <c r="C73" s="147" t="s">
        <v>200</v>
      </c>
      <c r="D73" s="171">
        <v>19333.64</v>
      </c>
      <c r="E73" s="171">
        <v>182.25</v>
      </c>
      <c r="F73" s="171">
        <v>10185.299999999999</v>
      </c>
      <c r="G73" s="189">
        <v>112.47</v>
      </c>
      <c r="H73" s="194">
        <f t="shared" si="7"/>
        <v>19333.64</v>
      </c>
      <c r="I73" s="195">
        <f t="shared" si="8"/>
        <v>182.25</v>
      </c>
      <c r="J73" s="195">
        <f t="shared" si="9"/>
        <v>10185.299999999999</v>
      </c>
      <c r="K73" s="196">
        <f t="shared" si="10"/>
        <v>112.47</v>
      </c>
    </row>
    <row r="74" spans="1:11" ht="15" x14ac:dyDescent="0.2">
      <c r="A74" s="145">
        <v>17</v>
      </c>
      <c r="B74" s="146" t="s">
        <v>282</v>
      </c>
      <c r="C74" s="147" t="s">
        <v>204</v>
      </c>
      <c r="D74" s="171">
        <v>158.47</v>
      </c>
      <c r="E74" s="171">
        <v>1.51</v>
      </c>
      <c r="F74" s="171">
        <v>102.82</v>
      </c>
      <c r="G74" s="189">
        <v>0.96</v>
      </c>
      <c r="H74" s="194">
        <f t="shared" si="7"/>
        <v>158.47</v>
      </c>
      <c r="I74" s="195">
        <f t="shared" si="8"/>
        <v>1.51</v>
      </c>
      <c r="J74" s="195">
        <f t="shared" si="9"/>
        <v>102.82</v>
      </c>
      <c r="K74" s="196">
        <f t="shared" si="10"/>
        <v>0.96</v>
      </c>
    </row>
    <row r="75" spans="1:11" ht="15" x14ac:dyDescent="0.2">
      <c r="A75" s="145">
        <v>18</v>
      </c>
      <c r="B75" s="146" t="s">
        <v>283</v>
      </c>
      <c r="C75" s="147" t="s">
        <v>207</v>
      </c>
      <c r="D75" s="171">
        <v>250.88</v>
      </c>
      <c r="E75" s="171">
        <v>1.4</v>
      </c>
      <c r="F75" s="171">
        <v>168.91</v>
      </c>
      <c r="G75" s="189">
        <v>0.94</v>
      </c>
      <c r="H75" s="194">
        <f t="shared" si="7"/>
        <v>250.88</v>
      </c>
      <c r="I75" s="195">
        <f t="shared" si="8"/>
        <v>1.4</v>
      </c>
      <c r="J75" s="195">
        <f t="shared" si="9"/>
        <v>168.91</v>
      </c>
      <c r="K75" s="196">
        <f t="shared" si="10"/>
        <v>0.94</v>
      </c>
    </row>
    <row r="76" spans="1:11" ht="15" x14ac:dyDescent="0.2">
      <c r="A76" s="145">
        <v>19</v>
      </c>
      <c r="B76" s="146" t="s">
        <v>284</v>
      </c>
      <c r="C76" s="147" t="s">
        <v>236</v>
      </c>
      <c r="D76" s="171">
        <v>446.92</v>
      </c>
      <c r="E76" s="171">
        <v>1.9</v>
      </c>
      <c r="F76" s="171">
        <v>365.32</v>
      </c>
      <c r="G76" s="189">
        <v>1.36</v>
      </c>
      <c r="H76" s="194">
        <f t="shared" si="7"/>
        <v>446.92</v>
      </c>
      <c r="I76" s="195">
        <f t="shared" si="8"/>
        <v>1.9</v>
      </c>
      <c r="J76" s="195">
        <f t="shared" si="9"/>
        <v>365.32</v>
      </c>
      <c r="K76" s="196">
        <f t="shared" si="10"/>
        <v>1.36</v>
      </c>
    </row>
    <row r="77" spans="1:11" ht="15" x14ac:dyDescent="0.2">
      <c r="A77" s="145">
        <v>20</v>
      </c>
      <c r="B77" s="146" t="s">
        <v>285</v>
      </c>
      <c r="C77" s="147" t="s">
        <v>243</v>
      </c>
      <c r="D77" s="171">
        <v>858.04</v>
      </c>
      <c r="E77" s="171">
        <v>5.19</v>
      </c>
      <c r="F77" s="171">
        <v>638.23</v>
      </c>
      <c r="G77" s="189">
        <v>3.34</v>
      </c>
      <c r="H77" s="194">
        <f t="shared" si="7"/>
        <v>858.04</v>
      </c>
      <c r="I77" s="195">
        <f t="shared" si="8"/>
        <v>5.19</v>
      </c>
      <c r="J77" s="195">
        <f t="shared" si="9"/>
        <v>638.23</v>
      </c>
      <c r="K77" s="196">
        <f t="shared" si="10"/>
        <v>3.34</v>
      </c>
    </row>
    <row r="78" spans="1:11" ht="15" x14ac:dyDescent="0.2">
      <c r="A78" s="145">
        <v>21</v>
      </c>
      <c r="B78" s="146" t="s">
        <v>286</v>
      </c>
      <c r="C78" s="145" t="s">
        <v>213</v>
      </c>
      <c r="D78" s="171">
        <v>160.18</v>
      </c>
      <c r="E78" s="171">
        <v>1.17</v>
      </c>
      <c r="F78" s="171">
        <v>87.07</v>
      </c>
      <c r="G78" s="189">
        <v>0.83</v>
      </c>
      <c r="H78" s="194">
        <f t="shared" si="7"/>
        <v>160.18</v>
      </c>
      <c r="I78" s="195">
        <f t="shared" si="8"/>
        <v>1.17</v>
      </c>
      <c r="J78" s="195">
        <f t="shared" si="9"/>
        <v>87.07</v>
      </c>
      <c r="K78" s="196">
        <f t="shared" si="10"/>
        <v>0.83</v>
      </c>
    </row>
    <row r="79" spans="1:11" ht="15" x14ac:dyDescent="0.2">
      <c r="A79" s="145">
        <v>22</v>
      </c>
      <c r="B79" s="148" t="s">
        <v>287</v>
      </c>
      <c r="C79" s="145" t="s">
        <v>213</v>
      </c>
      <c r="D79" s="171">
        <v>186.48</v>
      </c>
      <c r="E79" s="171">
        <v>1.1299999999999999</v>
      </c>
      <c r="F79" s="171">
        <v>105.49</v>
      </c>
      <c r="G79" s="189">
        <v>0.81</v>
      </c>
      <c r="H79" s="194">
        <f t="shared" si="7"/>
        <v>186.48</v>
      </c>
      <c r="I79" s="195">
        <f t="shared" si="8"/>
        <v>1.1299999999999999</v>
      </c>
      <c r="J79" s="195">
        <f t="shared" si="9"/>
        <v>105.49</v>
      </c>
      <c r="K79" s="196">
        <f t="shared" si="10"/>
        <v>0.81</v>
      </c>
    </row>
    <row r="80" spans="1:11" ht="15.75" thickBot="1" x14ac:dyDescent="0.25">
      <c r="A80" s="149">
        <v>23</v>
      </c>
      <c r="B80" s="150" t="s">
        <v>258</v>
      </c>
      <c r="C80" s="145" t="s">
        <v>259</v>
      </c>
      <c r="D80" s="171">
        <v>777.36</v>
      </c>
      <c r="E80" s="171">
        <v>2.4500000000000002</v>
      </c>
      <c r="F80" s="171">
        <v>496.81</v>
      </c>
      <c r="G80" s="189">
        <v>1.63</v>
      </c>
      <c r="H80" s="197">
        <f t="shared" si="7"/>
        <v>777.36</v>
      </c>
      <c r="I80" s="198">
        <f t="shared" si="8"/>
        <v>2.4500000000000002</v>
      </c>
      <c r="J80" s="198">
        <f t="shared" si="9"/>
        <v>496.81</v>
      </c>
      <c r="K80" s="199">
        <f t="shared" si="10"/>
        <v>1.63</v>
      </c>
    </row>
    <row r="82" spans="1:18" ht="241.5" customHeight="1" x14ac:dyDescent="0.2">
      <c r="A82" s="324" t="s">
        <v>314</v>
      </c>
      <c r="B82" s="324"/>
      <c r="C82" s="324"/>
      <c r="D82" s="324"/>
      <c r="E82" s="324"/>
      <c r="F82" s="324"/>
      <c r="G82" s="324"/>
      <c r="H82" s="324"/>
      <c r="I82" s="324"/>
      <c r="J82" s="324"/>
      <c r="K82" s="324"/>
      <c r="L82" s="324"/>
      <c r="M82" s="324"/>
      <c r="N82" s="324"/>
      <c r="O82" s="324"/>
      <c r="P82" s="324"/>
      <c r="Q82" s="324"/>
      <c r="R82" s="324"/>
    </row>
  </sheetData>
  <sheetProtection algorithmName="SHA-512" hashValue="jgzEPufXtYDB/kd4ZOqTU49a75g3pMXKFWemVdFmS5Ar/vkjDYqAho0xp4f9a2N8dcIMHpJusgPnfyQRDxTO0A==" saltValue="uQFzJaTf87ZJXyNEGz5KBg==" spinCount="100000" sheet="1" objects="1" scenarios="1"/>
  <mergeCells count="51">
    <mergeCell ref="B6:D6"/>
    <mergeCell ref="E6:F6"/>
    <mergeCell ref="K10:L10"/>
    <mergeCell ref="B10:D10"/>
    <mergeCell ref="G6:H6"/>
    <mergeCell ref="K6:L6"/>
    <mergeCell ref="I6:J6"/>
    <mergeCell ref="E17:K17"/>
    <mergeCell ref="K8:L8"/>
    <mergeCell ref="K9:L9"/>
    <mergeCell ref="E11:L11"/>
    <mergeCell ref="B12:L12"/>
    <mergeCell ref="A82:R82"/>
    <mergeCell ref="F55:G55"/>
    <mergeCell ref="D55:E55"/>
    <mergeCell ref="A52:D52"/>
    <mergeCell ref="A53:K53"/>
    <mergeCell ref="A55:A56"/>
    <mergeCell ref="B55:B56"/>
    <mergeCell ref="C55:C56"/>
    <mergeCell ref="H54:K54"/>
    <mergeCell ref="J55:K55"/>
    <mergeCell ref="D54:G54"/>
    <mergeCell ref="A19:D19"/>
    <mergeCell ref="A15:D15"/>
    <mergeCell ref="A16:K16"/>
    <mergeCell ref="H55:I55"/>
    <mergeCell ref="K7:L7"/>
    <mergeCell ref="L17:R17"/>
    <mergeCell ref="B8:D8"/>
    <mergeCell ref="B7:D7"/>
    <mergeCell ref="G7:H7"/>
    <mergeCell ref="G8:H8"/>
    <mergeCell ref="E10:F10"/>
    <mergeCell ref="I10:J10"/>
    <mergeCell ref="G10:H10"/>
    <mergeCell ref="B11:D11"/>
    <mergeCell ref="G9:H9"/>
    <mergeCell ref="B9:D9"/>
    <mergeCell ref="A1:L1"/>
    <mergeCell ref="I3:L3"/>
    <mergeCell ref="K4:L4"/>
    <mergeCell ref="K5:L5"/>
    <mergeCell ref="G4:H4"/>
    <mergeCell ref="B2:D2"/>
    <mergeCell ref="G5:H5"/>
    <mergeCell ref="B5:D5"/>
    <mergeCell ref="E2:L2"/>
    <mergeCell ref="B3:D4"/>
    <mergeCell ref="A3:A4"/>
    <mergeCell ref="E3:H3"/>
  </mergeCells>
  <printOptions horizontalCentered="1"/>
  <pageMargins left="0.70866141732283472" right="0.70866141732283472" top="0.74803149606299213" bottom="0.74803149606299213" header="0.31496062992125984" footer="0.31496062992125984"/>
  <pageSetup paperSize="9" scale="65" orientation="landscape" r:id="rId1"/>
  <headerFooter>
    <oddFooter>Page &amp;P of &amp;N</oddFooter>
  </headerFooter>
  <rowBreaks count="2" manualBreakCount="2">
    <brk id="14"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S-02(A1)</vt:lpstr>
      <vt:lpstr>S-02 (A2)</vt:lpstr>
      <vt:lpstr>S-03</vt:lpstr>
      <vt:lpstr>S-04</vt:lpstr>
      <vt:lpstr>S-05</vt:lpstr>
      <vt:lpstr>S-06</vt:lpstr>
      <vt:lpstr>S-07</vt:lpstr>
      <vt:lpstr>S-07A</vt:lpstr>
      <vt:lpstr>Price Bid</vt:lpstr>
      <vt:lpstr>'S-02 (A2)'!Print_Area</vt:lpstr>
      <vt:lpstr>'S-02(A1)'!Print_Area</vt:lpstr>
      <vt:lpstr>'S-03'!Print_Area</vt:lpstr>
      <vt:lpstr>'S-04'!Print_Area</vt:lpstr>
      <vt:lpstr>'S-05'!Print_Area</vt:lpstr>
      <vt:lpstr>'S-07'!Print_Area</vt:lpstr>
      <vt:lpstr>'S-02 (A2)'!Print_Titles</vt:lpstr>
      <vt:lpstr>'S-02(A1)'!Print_Titles</vt:lpstr>
      <vt:lpstr>'S-03'!Print_Titles</vt:lpstr>
    </vt:vector>
  </TitlesOfParts>
  <Company>OSL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1</dc:creator>
  <cp:lastModifiedBy>Asa M Angelina Khalkho</cp:lastModifiedBy>
  <cp:lastPrinted>2026-06-26T09:23:23Z</cp:lastPrinted>
  <dcterms:created xsi:type="dcterms:W3CDTF">2003-11-24T05:31:39Z</dcterms:created>
  <dcterms:modified xsi:type="dcterms:W3CDTF">2026-06-26T09:23:38Z</dcterms:modified>
</cp:coreProperties>
</file>