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6005217.BHEL\Desktop\PROJECT 2021\BOP\ORDERING PACKAGE\ENNORE\ETP\NIT\"/>
    </mc:Choice>
  </mc:AlternateContent>
  <xr:revisionPtr revIDLastSave="0" documentId="13_ncr:1_{51BC46FE-59CF-4092-91D8-AF18F9A9D671}" xr6:coauthVersionLast="36" xr6:coauthVersionMax="36" xr10:uidLastSave="{00000000-0000-0000-0000-000000000000}"/>
  <bookViews>
    <workbookView xWindow="0" yWindow="0" windowWidth="21555" windowHeight="10035" tabRatio="901" activeTab="1" xr2:uid="{00000000-000D-0000-FFFF-FFFF00000000}"/>
  </bookViews>
  <sheets>
    <sheet name="ETP" sheetId="14" r:id="rId1"/>
    <sheet name="Annexure-I Mand Spares" sheetId="18" r:id="rId2"/>
    <sheet name="Annexure-II" sheetId="17" r:id="rId3"/>
  </sheets>
  <definedNames>
    <definedName name="_xlnm._FilterDatabase" localSheetId="1" hidden="1">'Annexure-I Mand Spares'!$A$4:$D$53</definedName>
    <definedName name="_xlnm.Print_Titles" localSheetId="1">'Annexure-I Mand Spares'!$4:$4</definedName>
  </definedNames>
  <calcPr calcId="191029"/>
</workbook>
</file>

<file path=xl/calcChain.xml><?xml version="1.0" encoding="utf-8"?>
<calcChain xmlns="http://schemas.openxmlformats.org/spreadsheetml/2006/main">
  <c r="F11" i="14" l="1"/>
  <c r="D52" i="18"/>
  <c r="C3" i="18" l="1"/>
  <c r="C2" i="18"/>
  <c r="C3" i="17" l="1"/>
  <c r="C2" i="17"/>
  <c r="A3" i="17"/>
  <c r="A2" i="17"/>
  <c r="G8" i="17" l="1"/>
  <c r="G7" i="17"/>
  <c r="J10" i="14"/>
  <c r="M10" i="14" s="1"/>
  <c r="N10" i="14" s="1"/>
  <c r="H9" i="14"/>
  <c r="M9" i="14" s="1"/>
  <c r="N9" i="14" s="1"/>
  <c r="G6" i="17" l="1"/>
  <c r="I12" i="14" s="1"/>
  <c r="J12" i="14" s="1"/>
  <c r="M12" i="14" s="1"/>
  <c r="N12" i="14" s="1"/>
  <c r="H11" i="14"/>
  <c r="M11" i="14" s="1"/>
  <c r="N11" i="14" s="1"/>
  <c r="N7" i="14" l="1"/>
</calcChain>
</file>

<file path=xl/sharedStrings.xml><?xml version="1.0" encoding="utf-8"?>
<sst xmlns="http://schemas.openxmlformats.org/spreadsheetml/2006/main" count="173" uniqueCount="137">
  <si>
    <t xml:space="preserve">NAME OF PROJECT:
</t>
  </si>
  <si>
    <t xml:space="preserve">2X660 MW ENNORE SEZ  STPP, CHENNAI
</t>
  </si>
  <si>
    <t>NAME OF PACKAGE:</t>
  </si>
  <si>
    <t>TECHNICAL SPECIFICATION:</t>
  </si>
  <si>
    <t>S. No.</t>
  </si>
  <si>
    <t>DESCRIPTION</t>
  </si>
  <si>
    <t>UNIT</t>
  </si>
  <si>
    <t>QTY</t>
  </si>
  <si>
    <t>Set</t>
  </si>
  <si>
    <t>MAJOR BREAK-UP OF PRICES GIVEN IN 1.0 ABOVE.</t>
  </si>
  <si>
    <t>Annexure-I 
(List Of Mandatory Spares)</t>
  </si>
  <si>
    <t xml:space="preserve">SI. NO. </t>
  </si>
  <si>
    <t xml:space="preserve"> PARTICULARS  </t>
  </si>
  <si>
    <t xml:space="preserve"> QUANTITY  </t>
  </si>
  <si>
    <t>Total Ex-Works 
Price (INR)</t>
  </si>
  <si>
    <t>Terminal plates</t>
  </si>
  <si>
    <t>Heaters</t>
  </si>
  <si>
    <t>Greasing arrangements</t>
  </si>
  <si>
    <t>4 sets each type of motor</t>
  </si>
  <si>
    <t>Motor of each type and rating</t>
  </si>
  <si>
    <t>Bearings (DE and NDE) for each type and rating of motor</t>
  </si>
  <si>
    <t>12 nos.</t>
  </si>
  <si>
    <t>Indicators, Recorders, Electrical Metering and Skid Mounted Instruments</t>
  </si>
  <si>
    <t>Erection hardware</t>
  </si>
  <si>
    <t>One set of spare control valve stem packing for each control valve.</t>
  </si>
  <si>
    <t>Two moulded rubber diaphragms for each control valve.</t>
  </si>
  <si>
    <t>One sets of each of O-rings and rubber gaskets for each control valve.</t>
  </si>
  <si>
    <t>100 percent qty. of lubricants for gaskets for each control valve on one year consumption basis.</t>
  </si>
  <si>
    <t>2 sets of limit switches and 1 set of valve positioner for each control valve.</t>
  </si>
  <si>
    <t>Lot</t>
  </si>
  <si>
    <t>2.4.1</t>
  </si>
  <si>
    <t>LUMP SUM CHARGES PER VISIT FOR ENGINEER (EXCEPT DAILY CHARGES)</t>
  </si>
  <si>
    <t xml:space="preserve">Visit </t>
  </si>
  <si>
    <t>2.4.2</t>
  </si>
  <si>
    <t>LUMP SUM DAILY CHARGES FOR ENGINEER</t>
  </si>
  <si>
    <t>Days</t>
  </si>
  <si>
    <t>Note: 
1. AMOUNT PAYABLE FOR ENGINEER PER VISIT TO SITE =VISIT CHARGES AS PER SL. NO. 2.4.1 ABOVE + (DAILY CHARGES AS PER SL.NO. 2.4.2 ABOVE X NO. OF DAYS AT SITE) (TO BE CERTIFIED BY BHEL SITE).
2. THE VISIT CHAGRES SHALL BE INCLUSIVE OF CHARGES OF AIR FARE/TRAIN FARE, BOARDING/LODGING, LOCAL CONVEYANCE, MEDICAL, INSURANCE ETC.</t>
  </si>
  <si>
    <t>PRICE FORMAT</t>
  </si>
  <si>
    <t>SCOPE</t>
  </si>
  <si>
    <t>Total</t>
  </si>
  <si>
    <t>Vendor Name</t>
  </si>
  <si>
    <t>Supply</t>
  </si>
  <si>
    <t>Service</t>
  </si>
  <si>
    <t xml:space="preserve">Taxes </t>
  </si>
  <si>
    <t>Total Ex-Works
(excluding GST)
(INR)</t>
  </si>
  <si>
    <t>Freight in %</t>
  </si>
  <si>
    <t>Total Freight</t>
  </si>
  <si>
    <t>Unit Price
(INR)</t>
  </si>
  <si>
    <t>Total Price
(INR)</t>
  </si>
  <si>
    <t>GST type</t>
  </si>
  <si>
    <t>GST rate in %</t>
  </si>
  <si>
    <t>GST amount in Rs.</t>
  </si>
  <si>
    <t>Total Price  Including Freight &amp; GST (INR)</t>
  </si>
  <si>
    <t>NA</t>
  </si>
  <si>
    <t>ANNEXURE-II</t>
  </si>
  <si>
    <t>UNIT RATE
(INR)</t>
  </si>
  <si>
    <t>TOTAL RATE (INR)</t>
  </si>
  <si>
    <t>EFFLUENT TREATMENT PLANT</t>
  </si>
  <si>
    <t>PE-TS-412-164-A002</t>
  </si>
  <si>
    <t>Total lump sum firm price for SUPPLY PART, SERVICES PART [INCLUDING SUPERVISION OF ERECTION AND COMMISSIONING INCLUDING ASSEMBLY AT SITE FOR ONE FIFTY (150) MANDAYS] &amp; MANDATORY SPARES  comprising of  design  (i.e. Preparation and submission of drawing/ documents including " As Built " drawings and O&amp;M Manuals), engineering, manufacture, fabrication, assembly, inspection &amp; testing at vendor's &amp; sub-vendor’s works, painting, maintenance tools &amp; tackles (as applicable), fill of Chemicals, lubricants &amp; consumables, spares for erection, start up and commissioning as required, forwarding, proper packing, shipment and delivery at site, Supervision of erection &amp; commissioning including assembly at Site, carrying out Trial Run and Performance Guarantee test at site, training of customer/ client O&amp;M staff  &amp;  final handing over to end customer in flawless condition for project and package specified above complete with all accessories for the total scope defined as per BHEL NIT &amp; tender technical specification, amendment &amp; agreements till placement of order.</t>
  </si>
  <si>
    <t>Total lump sum firm price for SUPPLY PART  comprising of   manufacture, fabrication, assembly, inspection &amp; testing at vendor's &amp; sub-vendor’s works, painting, maintenance tools &amp; tackles (as applicable), fill of lubricants &amp; consumables (including chemicals), along with spares for erection ,start up and commissioning as required, forwarding, proper packing, shipment and delivery at site for project and package specified above complete with all accessories for the total scope defined as per BHEL NIT &amp; tender technical specification, amendment &amp; agreements till placement of order.</t>
  </si>
  <si>
    <t>Total lump sum firm price for  SERVICES PART comprising of carrying out Trial Run and Performance Guarantee test at site , training of customer/ client O&amp;M staff  &amp;  final handing over to end customer in flawless condition for project and package specified complete with all accessories for the total scope defined as per BHEL NIT &amp; tender technical specification, amendment &amp; agreements till placement of order.</t>
  </si>
  <si>
    <t>Total lump sum firm price for Mandatory spares comprising of manufacture, fabrication, assembly, inspection / testing at vendor's &amp; sub-vendor’s works, painting, forwarding, proper packing, shipment, delivery at site &amp; guarantee as per BHEL NIT &amp; tender technical specification, amendment &amp; agreements till placement of order. (Price break up of mandatory spares is to be furnished as per Annexure- I).</t>
  </si>
  <si>
    <t>Supervision of Erection and Commissioning including assembly at site (By Experienced/Capable Engineer).  Lump sum supervision charges for Three (3) visits each of Fiflty (50) mandays to Supervise in Erection and Commissioning including assembly at site in totality [Total One Fifty (150) mandays in Three (3) visits excluding the travel time]. The prices for Visit shall be inclusive of charges of Air-Fair/Rail-Fair, Boarding/Lodging, local conveyance, medical, Insurance etc. (Price break up is to be furnished as per Annexure- II).</t>
  </si>
  <si>
    <t>A)</t>
  </si>
  <si>
    <t>C&amp;I Mandatory Spares</t>
  </si>
  <si>
    <t>a</t>
  </si>
  <si>
    <t>b</t>
  </si>
  <si>
    <t>c</t>
  </si>
  <si>
    <t>Temperature Elements and Thermowells</t>
  </si>
  <si>
    <t>d</t>
  </si>
  <si>
    <t>e</t>
  </si>
  <si>
    <t>f</t>
  </si>
  <si>
    <t>g</t>
  </si>
  <si>
    <t>h</t>
  </si>
  <si>
    <t>i</t>
  </si>
  <si>
    <t>j</t>
  </si>
  <si>
    <t>B)</t>
  </si>
  <si>
    <t>Notes:
1) Mandatory spares listed above is bare minimum requirement. In case any additional mandatory spares requirement is covered elsewhere in the tender specification apart from specified above, same shall be deemed to have been covered in bidders scope of supply.
2) Unless stated otherwise, a "set" or "Lot" means items required for complete replacement in one equipment of each type/ size/ range.                                                                                                                                                                                                                                                                                                                     
3) In case of Bought Out items, itemised spares list may be vendor specific and may differ from the list of spares mentioned above. In such cases, the quoted price shall be considered for applicable items only without any change in the contract price.
4) In case spares indicated in the list are not applicable to the particular design offered by the bidder, the bidder should offer spares applicable to offered design with quantities generally in line with the approach followed in the above list.
5) Any item which is quoted as “not applicable” in the above list and is found to be “applicable” at a later date shall be supplied by the Bidder without any commercial implications.</t>
  </si>
  <si>
    <t>Each type of lamps, PBs, ILPBs, fuse, MCB, MCCB used in the equipment/ system.</t>
  </si>
  <si>
    <t>20% of installed of each type.</t>
  </si>
  <si>
    <t>Temperature, Transmitters and Electronic Transmitters (For Pressure, Temp., DP, Flow, Level), Temperature, Pressure, Flow &amp; Level Switch, Safety switches, Gauges, Meters, Transducers, or any other  instrument etc. meters, any other  instrument etc.</t>
  </si>
  <si>
    <t>10% of total number of Instruments/ transducers offered for each model and type for the project or a minimum of one number, whichever is more.</t>
  </si>
  <si>
    <t>Indicators, recorders and meters offered from each model for the project. These instruments shall be supplied with three sets of blank scales.</t>
  </si>
  <si>
    <t>10 % of Installed of each type/ model or a minimum of one number for each model and type, whichever is more.</t>
  </si>
  <si>
    <t>For skid mounted in instruments</t>
  </si>
  <si>
    <t>10% of total number of instruments for each Type and model or a minimum of one number for each model and type, whichever is more.</t>
  </si>
  <si>
    <t>Thermocouple/ RTD elements</t>
  </si>
  <si>
    <t>10% spare for each type and length of element furnished with thermocouple/ RTD assemblies, or a minimum of one number of each type &amp; length, whichever is more.</t>
  </si>
  <si>
    <t>Thermowells</t>
  </si>
  <si>
    <t>10% for each type of temperature sensors or minimum one for each type, whichever is more.</t>
  </si>
  <si>
    <t>Hooters, Buzzers, Cooling fans of each type.</t>
  </si>
  <si>
    <t>Ten (10) percent or 2 no. whichever is more.</t>
  </si>
  <si>
    <t>Interface cables.</t>
  </si>
  <si>
    <t>2 sets of each type/ model.</t>
  </si>
  <si>
    <t>Power supply modules (AC to DC converters).</t>
  </si>
  <si>
    <t>10% or Five no. (Whichever is more) of each type/ model.</t>
  </si>
  <si>
    <t>Relay Based Control Panels</t>
  </si>
  <si>
    <t>LEDs for indicating lights.</t>
  </si>
  <si>
    <t>10% of quantity installed.</t>
  </si>
  <si>
    <t>300% of installed of each type, current rating.</t>
  </si>
  <si>
    <t>Relays modules &amp; contactors.</t>
  </si>
  <si>
    <t>20% spare of quantity Installed of each type &amp; rating.</t>
  </si>
  <si>
    <t>Alarm Annunciation System</t>
  </si>
  <si>
    <t>20% spares of each type installed.</t>
  </si>
  <si>
    <t>5% spares of each size installed.</t>
  </si>
  <si>
    <t>LEDs for annunciation facia windows and LEDs box assemblies offered for the project.</t>
  </si>
  <si>
    <t>20% of quantity installed</t>
  </si>
  <si>
    <t>Annunciator hooter.</t>
  </si>
  <si>
    <t>One (1) No. of each type</t>
  </si>
  <si>
    <t>Instrument valves.</t>
  </si>
  <si>
    <t>Ten (10) percent of each type &amp; Size installed.</t>
  </si>
  <si>
    <t>Condensate pots of each type &amp; Size installed.</t>
  </si>
  <si>
    <t>Ten (10) percent of total number of Installed or four numbers whichever is higher.</t>
  </si>
  <si>
    <t>Manifold.</t>
  </si>
  <si>
    <t>Fittings.</t>
  </si>
  <si>
    <t>Mandatory Spares for Control valves, Power Cylinder, Control Dampers, Actuators and Accessories.</t>
  </si>
  <si>
    <t>A.</t>
  </si>
  <si>
    <t>Following spares shall be furnished for control valves, Power Cylinder, Control Dampers as applicable:-.</t>
  </si>
  <si>
    <t>20 percent of position transmitter (4-20mA) for total qty. of control valve.</t>
  </si>
  <si>
    <t>One (1) set of valve trims (such as plug, stem, seat ring /cage, guide bushing, stem lock pin, packing retaining ring, etc.) for each control valve.</t>
  </si>
  <si>
    <t>One complete actuator of each type or min 10% for each type and size whichever is more</t>
  </si>
  <si>
    <t>20 percent of Solenoid valves or min 2 no. of each type for total qty. of control valves.</t>
  </si>
  <si>
    <t>20% of I to P converters, Pressure regulators</t>
  </si>
  <si>
    <t>C&amp;I Mandatory spares which are not covered above.</t>
  </si>
  <si>
    <t>10% or 1 no. (whichever is more) of each type of sensor/instrument, analyzers/ special instruments/ Electronic card, instrumentation/ mechanical fittings etc.</t>
  </si>
  <si>
    <t>Electrical Mandatory Spares</t>
  </si>
  <si>
    <t>415 V Motors (Mandatory Spares)</t>
  </si>
  <si>
    <t>10 Nos.  each  for  small motors up to 30 kW &amp; 4 Nos. each for more than 30 Kw.</t>
  </si>
  <si>
    <t>2 sets.</t>
  </si>
  <si>
    <t>10% of the installed quantity or minimum 1 number whichever be higher.</t>
  </si>
  <si>
    <t>4 sets.</t>
  </si>
  <si>
    <r>
      <t xml:space="preserve">Control circuit fuses/ MCB/M CCB/ </t>
    </r>
    <r>
      <rPr>
        <sz val="11"/>
        <rFont val="Calibri"/>
        <family val="2"/>
        <scheme val="minor"/>
      </rPr>
      <t>Semiconductor Fuses.</t>
    </r>
  </si>
  <si>
    <r>
      <t xml:space="preserve">Logic modules, group card modules, power </t>
    </r>
    <r>
      <rPr>
        <sz val="11"/>
        <rFont val="Calibri"/>
        <family val="2"/>
        <scheme val="minor"/>
      </rPr>
      <t>supply modules, Hooters and any other electronic module.</t>
    </r>
  </si>
  <si>
    <r>
      <t xml:space="preserve">Un-engraved window boxes complete with </t>
    </r>
    <r>
      <rPr>
        <sz val="11"/>
        <rFont val="Calibri"/>
        <family val="2"/>
        <scheme val="minor"/>
      </rPr>
      <t>LED etc.</t>
    </r>
  </si>
  <si>
    <t>PRICE BREAK-UP OF SUPERVISION OF COMMISSIONING GIVEN IN 2.4 OF MAIN SHEET.</t>
  </si>
  <si>
    <r>
      <rPr>
        <sz val="11"/>
        <rFont val="Arial"/>
        <family val="2"/>
      </rPr>
      <t xml:space="preserve">Total lump sum firm price inclusive of all prevailing taxes, duties and other levies for </t>
    </r>
    <r>
      <rPr>
        <b/>
        <sz val="11"/>
        <rFont val="Arial"/>
        <family val="2"/>
      </rPr>
      <t>Supervision of Erection and Commissioning including assembly at site</t>
    </r>
    <r>
      <rPr>
        <sz val="11"/>
        <rFont val="Arial"/>
        <family val="2"/>
      </rPr>
      <t xml:space="preserve"> (By Experienced/Capable Engineer).  Lump sum supervision charges for </t>
    </r>
    <r>
      <rPr>
        <b/>
        <sz val="11"/>
        <rFont val="Arial"/>
        <family val="2"/>
      </rPr>
      <t>Three (3) visits</t>
    </r>
    <r>
      <rPr>
        <sz val="11"/>
        <rFont val="Arial"/>
        <family val="2"/>
      </rPr>
      <t xml:space="preserve"> each of </t>
    </r>
    <r>
      <rPr>
        <b/>
        <sz val="11"/>
        <rFont val="Arial"/>
        <family val="2"/>
      </rPr>
      <t>Fiflty (50) mandays</t>
    </r>
    <r>
      <rPr>
        <sz val="11"/>
        <rFont val="Arial"/>
        <family val="2"/>
      </rPr>
      <t xml:space="preserve"> to </t>
    </r>
    <r>
      <rPr>
        <b/>
        <sz val="11"/>
        <rFont val="Arial"/>
        <family val="2"/>
      </rPr>
      <t>Supervise in Erection and Commissioning including assembly at site</t>
    </r>
    <r>
      <rPr>
        <sz val="11"/>
        <rFont val="Arial"/>
        <family val="2"/>
      </rPr>
      <t xml:space="preserve"> in totality [Total </t>
    </r>
    <r>
      <rPr>
        <b/>
        <sz val="11"/>
        <rFont val="Arial"/>
        <family val="2"/>
      </rPr>
      <t xml:space="preserve">One Fifty (150) mandays </t>
    </r>
    <r>
      <rPr>
        <sz val="11"/>
        <rFont val="Arial"/>
        <family val="2"/>
      </rPr>
      <t xml:space="preserve">in </t>
    </r>
    <r>
      <rPr>
        <b/>
        <sz val="11"/>
        <rFont val="Arial"/>
        <family val="2"/>
      </rPr>
      <t xml:space="preserve">Three (3) </t>
    </r>
    <r>
      <rPr>
        <sz val="11"/>
        <rFont val="Arial"/>
        <family val="2"/>
      </rPr>
      <t>visits excluding the travel time]. The prices for Visit shall be inclusive of charges of Air-Fair/Rail-Fair, Boarding/Lodging, local conveyance, medical, Insurance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</si>
</sst>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_ "/>
    <numFmt numFmtId="167" formatCode="_ [$₹-4009]\ * #,##0.00_ ;_ [$₹-4009]\ * \-#,##0.00_ ;_ [$₹-4009]\ * &quot;-&quot;??_ ;_ @_ "/>
  </numFmts>
  <fonts count="22">
    <font>
      <sz val="10"/>
      <name val="Arial"/>
      <charset val="134"/>
    </font>
    <font>
      <sz val="11"/>
      <color theme="1"/>
      <name val="Calibri"/>
      <family val="2"/>
      <scheme val="minor"/>
    </font>
    <font>
      <sz val="11"/>
      <color theme="1"/>
      <name val="Calibri"/>
      <family val="2"/>
      <scheme val="minor"/>
    </font>
    <font>
      <sz val="12"/>
      <name val="Arial"/>
      <family val="2"/>
    </font>
    <font>
      <b/>
      <sz val="14"/>
      <name val="Arial"/>
      <family val="2"/>
    </font>
    <font>
      <b/>
      <sz val="12"/>
      <name val="Arial"/>
      <family val="2"/>
    </font>
    <font>
      <b/>
      <sz val="11"/>
      <name val="Arial"/>
      <family val="2"/>
    </font>
    <font>
      <sz val="11"/>
      <name val="Arial"/>
      <family val="2"/>
    </font>
    <font>
      <sz val="11"/>
      <color theme="1"/>
      <name val="Arial"/>
      <family val="2"/>
    </font>
    <font>
      <b/>
      <sz val="11"/>
      <color theme="1"/>
      <name val="Arial"/>
      <family val="2"/>
    </font>
    <font>
      <sz val="10"/>
      <name val="Arial"/>
      <family val="2"/>
    </font>
    <font>
      <b/>
      <sz val="11"/>
      <color theme="1"/>
      <name val="Calibri"/>
      <family val="2"/>
      <scheme val="minor"/>
    </font>
    <font>
      <b/>
      <sz val="12"/>
      <name val="Calibri"/>
      <family val="2"/>
      <scheme val="minor"/>
    </font>
    <font>
      <b/>
      <sz val="12"/>
      <color theme="1"/>
      <name val="Calibri"/>
      <family val="2"/>
      <scheme val="minor"/>
    </font>
    <font>
      <b/>
      <sz val="11"/>
      <name val="Calibri"/>
      <family val="2"/>
      <scheme val="minor"/>
    </font>
    <font>
      <sz val="11"/>
      <name val="Calibri"/>
      <family val="2"/>
      <scheme val="minor"/>
    </font>
    <font>
      <sz val="12"/>
      <name val="Calibri"/>
      <family val="2"/>
      <scheme val="minor"/>
    </font>
    <font>
      <sz val="12"/>
      <color theme="1"/>
      <name val="Calibri"/>
      <family val="2"/>
      <scheme val="minor"/>
    </font>
    <font>
      <sz val="11"/>
      <color rgb="FF121900"/>
      <name val="Calibri"/>
      <family val="2"/>
      <scheme val="minor"/>
    </font>
    <font>
      <sz val="11"/>
      <color rgb="FF051800"/>
      <name val="Calibri"/>
      <family val="2"/>
      <scheme val="minor"/>
    </font>
    <font>
      <b/>
      <sz val="11"/>
      <color rgb="FF121900"/>
      <name val="Calibri"/>
      <family val="2"/>
      <scheme val="minor"/>
    </font>
    <font>
      <b/>
      <u/>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xf numFmtId="0" fontId="10" fillId="0" borderId="0"/>
    <xf numFmtId="0" fontId="10" fillId="0" borderId="0"/>
    <xf numFmtId="164" fontId="2" fillId="0" borderId="0" applyFont="0" applyFill="0" applyBorder="0" applyAlignment="0" applyProtection="0">
      <alignment vertical="center"/>
    </xf>
    <xf numFmtId="0" fontId="2" fillId="0" borderId="0"/>
    <xf numFmtId="9" fontId="2" fillId="0" borderId="0" applyFont="0" applyFill="0" applyBorder="0" applyAlignment="0" applyProtection="0"/>
  </cellStyleXfs>
  <cellXfs count="91">
    <xf numFmtId="0" fontId="0" fillId="0" borderId="0" xfId="0"/>
    <xf numFmtId="0" fontId="0" fillId="0" borderId="0" xfId="1" applyFont="1" applyFill="1" applyAlignment="1" applyProtection="1">
      <protection locked="0"/>
    </xf>
    <xf numFmtId="0" fontId="0" fillId="0" borderId="0" xfId="1" applyFont="1" applyFill="1" applyAlignment="1" applyProtection="1">
      <alignment horizontal="center"/>
      <protection locked="0"/>
    </xf>
    <xf numFmtId="0" fontId="3" fillId="0" borderId="0" xfId="1" applyFont="1" applyFill="1" applyAlignment="1" applyProtection="1">
      <protection locked="0"/>
    </xf>
    <xf numFmtId="0" fontId="0" fillId="0" borderId="0" xfId="1" applyFont="1" applyFill="1" applyAlignment="1" applyProtection="1">
      <alignment horizontal="left"/>
      <protection locked="0"/>
    </xf>
    <xf numFmtId="165" fontId="6" fillId="0" borderId="1" xfId="1" applyNumberFormat="1" applyFont="1" applyFill="1" applyBorder="1" applyAlignment="1" applyProtection="1">
      <alignment horizontal="center" vertical="top" wrapText="1"/>
    </xf>
    <xf numFmtId="0" fontId="7" fillId="0" borderId="1" xfId="1" applyFont="1" applyFill="1" applyBorder="1" applyAlignment="1" applyProtection="1">
      <alignment horizontal="center"/>
    </xf>
    <xf numFmtId="0" fontId="6" fillId="0" borderId="1" xfId="1" applyFont="1" applyFill="1" applyBorder="1" applyAlignment="1" applyProtection="1">
      <alignment horizontal="center" vertical="top" wrapText="1"/>
    </xf>
    <xf numFmtId="0" fontId="7" fillId="0" borderId="1" xfId="1" applyFont="1" applyFill="1" applyBorder="1" applyAlignment="1" applyProtection="1">
      <alignment horizontal="center" vertical="center"/>
    </xf>
    <xf numFmtId="0" fontId="7" fillId="0" borderId="1" xfId="0" applyFont="1" applyBorder="1" applyAlignment="1" applyProtection="1">
      <alignment horizontal="center" vertical="top" wrapText="1"/>
    </xf>
    <xf numFmtId="0" fontId="5" fillId="0" borderId="1" xfId="0" applyFont="1" applyBorder="1" applyAlignment="1" applyProtection="1">
      <alignment horizontal="center" vertical="center" wrapText="1"/>
    </xf>
    <xf numFmtId="167" fontId="8" fillId="0" borderId="1" xfId="4" applyNumberFormat="1" applyFont="1" applyBorder="1" applyAlignment="1">
      <alignment vertical="center"/>
    </xf>
    <xf numFmtId="2" fontId="8" fillId="2" borderId="1" xfId="5" applyNumberFormat="1" applyFont="1" applyFill="1" applyBorder="1" applyAlignment="1">
      <alignment horizontal="center" vertical="center"/>
    </xf>
    <xf numFmtId="167" fontId="9" fillId="3" borderId="1" xfId="4" applyNumberFormat="1" applyFont="1" applyFill="1" applyBorder="1" applyAlignment="1">
      <alignment vertical="center"/>
    </xf>
    <xf numFmtId="167" fontId="9" fillId="0" borderId="1" xfId="4" applyNumberFormat="1" applyFont="1" applyFill="1" applyBorder="1" applyAlignment="1">
      <alignment vertical="center"/>
    </xf>
    <xf numFmtId="0" fontId="5" fillId="0" borderId="1" xfId="1" applyFont="1" applyFill="1" applyBorder="1" applyAlignment="1" applyProtection="1">
      <alignment horizontal="center" vertical="center" wrapText="1"/>
    </xf>
    <xf numFmtId="0" fontId="12" fillId="0" borderId="1" xfId="4" applyFont="1" applyFill="1" applyBorder="1" applyAlignment="1" applyProtection="1">
      <alignment horizontal="left" vertical="center" wrapText="1"/>
      <protection locked="0"/>
    </xf>
    <xf numFmtId="165" fontId="14" fillId="0" borderId="1" xfId="0" applyNumberFormat="1" applyFont="1" applyBorder="1" applyAlignment="1" applyProtection="1">
      <alignment horizontal="center" vertical="center" wrapText="1"/>
    </xf>
    <xf numFmtId="0" fontId="15" fillId="0" borderId="1" xfId="0" applyFont="1" applyBorder="1" applyAlignment="1" applyProtection="1">
      <alignment horizontal="center" vertical="center"/>
    </xf>
    <xf numFmtId="167" fontId="1" fillId="0" borderId="1" xfId="4" applyNumberFormat="1" applyFont="1" applyBorder="1" applyAlignment="1">
      <alignment vertical="center"/>
    </xf>
    <xf numFmtId="0" fontId="1" fillId="0" borderId="1" xfId="4" applyFont="1" applyBorder="1"/>
    <xf numFmtId="0" fontId="1" fillId="0" borderId="1" xfId="4" applyFont="1" applyBorder="1" applyAlignment="1">
      <alignment horizontal="center"/>
    </xf>
    <xf numFmtId="0" fontId="14" fillId="0" borderId="1" xfId="0" applyFont="1" applyBorder="1" applyAlignment="1" applyProtection="1">
      <alignment horizontal="center" vertical="center" wrapText="1"/>
    </xf>
    <xf numFmtId="2" fontId="1" fillId="2" borderId="1" xfId="5" applyNumberFormat="1" applyFont="1" applyFill="1" applyBorder="1" applyAlignment="1">
      <alignment horizontal="center" vertical="center"/>
    </xf>
    <xf numFmtId="167" fontId="1" fillId="2" borderId="1" xfId="4" applyNumberFormat="1" applyFont="1" applyFill="1" applyBorder="1" applyAlignment="1">
      <alignment horizontal="center" vertical="center"/>
    </xf>
    <xf numFmtId="9" fontId="1" fillId="2" borderId="1" xfId="5" applyFont="1" applyFill="1" applyBorder="1" applyAlignment="1">
      <alignment horizontal="center" vertical="center"/>
    </xf>
    <xf numFmtId="0" fontId="15" fillId="0" borderId="0" xfId="0" applyFont="1" applyProtection="1">
      <protection locked="0"/>
    </xf>
    <xf numFmtId="0" fontId="14" fillId="0" borderId="1" xfId="4" applyFont="1" applyFill="1" applyBorder="1" applyAlignment="1" applyProtection="1">
      <alignment horizontal="center" vertical="center" wrapText="1"/>
    </xf>
    <xf numFmtId="0" fontId="15" fillId="0" borderId="0" xfId="0" applyFont="1" applyAlignment="1" applyProtection="1">
      <alignment horizontal="center"/>
      <protection locked="0"/>
    </xf>
    <xf numFmtId="0" fontId="15" fillId="0" borderId="0" xfId="0" applyFont="1" applyAlignment="1" applyProtection="1">
      <alignment horizontal="left"/>
      <protection locked="0"/>
    </xf>
    <xf numFmtId="165" fontId="14" fillId="0" borderId="1" xfId="1" applyNumberFormat="1" applyFont="1" applyBorder="1" applyAlignment="1">
      <alignment horizontal="center" vertical="center" wrapText="1"/>
    </xf>
    <xf numFmtId="0" fontId="14" fillId="0" borderId="1" xfId="1" applyFont="1" applyBorder="1" applyAlignment="1">
      <alignment vertical="center" wrapText="1"/>
    </xf>
    <xf numFmtId="0" fontId="15" fillId="0" borderId="1" xfId="1" applyFont="1" applyBorder="1" applyAlignment="1">
      <alignment vertical="center" wrapText="1"/>
    </xf>
    <xf numFmtId="165" fontId="14"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applyAlignment="1">
      <alignment vertical="center" wrapText="1"/>
    </xf>
    <xf numFmtId="167" fontId="15" fillId="2" borderId="1" xfId="3" applyNumberFormat="1" applyFont="1" applyFill="1" applyBorder="1" applyAlignment="1" applyProtection="1">
      <alignment horizontal="center" vertical="center" wrapText="1"/>
      <protection locked="0"/>
    </xf>
    <xf numFmtId="166" fontId="15" fillId="0" borderId="1" xfId="0" applyNumberFormat="1" applyFont="1" applyBorder="1" applyAlignment="1">
      <alignment horizontal="center" vertical="center" wrapText="1"/>
    </xf>
    <xf numFmtId="166"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justify" vertical="center" wrapText="1"/>
    </xf>
    <xf numFmtId="167" fontId="14" fillId="2" borderId="1" xfId="3" applyNumberFormat="1" applyFont="1" applyFill="1" applyBorder="1" applyAlignment="1" applyProtection="1">
      <alignment horizontal="center" vertical="center" wrapText="1"/>
      <protection locked="0"/>
    </xf>
    <xf numFmtId="0" fontId="18" fillId="0" borderId="1" xfId="0" applyFont="1" applyBorder="1" applyAlignment="1">
      <alignment horizontal="justify" vertical="center" wrapText="1"/>
    </xf>
    <xf numFmtId="0" fontId="19"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2" fillId="0" borderId="1" xfId="1" applyFont="1" applyBorder="1" applyAlignment="1">
      <alignment horizontal="center" vertical="center" wrapText="1"/>
    </xf>
    <xf numFmtId="0" fontId="15" fillId="4" borderId="1" xfId="1" applyFont="1" applyFill="1" applyBorder="1" applyAlignment="1">
      <alignment vertical="center" wrapText="1"/>
    </xf>
    <xf numFmtId="0" fontId="15" fillId="4" borderId="1" xfId="0" applyFont="1" applyFill="1" applyBorder="1" applyAlignment="1">
      <alignment horizontal="justify" vertical="center" wrapText="1"/>
    </xf>
    <xf numFmtId="0" fontId="15" fillId="4" borderId="1" xfId="0" applyFont="1" applyFill="1" applyBorder="1" applyAlignment="1">
      <alignment vertical="center" wrapText="1"/>
    </xf>
    <xf numFmtId="0" fontId="15" fillId="0" borderId="0" xfId="1" applyFont="1" applyAlignment="1">
      <alignment vertical="center" wrapText="1"/>
    </xf>
    <xf numFmtId="0" fontId="15" fillId="0" borderId="0" xfId="1" applyFont="1" applyAlignment="1">
      <alignment horizontal="center" vertical="center" wrapText="1"/>
    </xf>
    <xf numFmtId="0" fontId="15" fillId="0" borderId="0" xfId="1" applyFont="1" applyAlignment="1">
      <alignment horizontal="left" vertical="center" wrapText="1"/>
    </xf>
    <xf numFmtId="0" fontId="21" fillId="0" borderId="1" xfId="0" applyFont="1" applyBorder="1" applyAlignment="1">
      <alignment vertical="center" wrapText="1"/>
    </xf>
    <xf numFmtId="0" fontId="21" fillId="4" borderId="1" xfId="0" applyFont="1" applyFill="1" applyBorder="1" applyAlignment="1">
      <alignment vertical="center" wrapText="1"/>
    </xf>
    <xf numFmtId="167" fontId="11" fillId="3" borderId="1" xfId="4" applyNumberFormat="1" applyFont="1" applyFill="1" applyBorder="1" applyAlignment="1">
      <alignment horizontal="center" vertical="center"/>
    </xf>
    <xf numFmtId="0" fontId="12" fillId="0" borderId="1" xfId="0" applyFont="1" applyBorder="1" applyAlignment="1" applyProtection="1">
      <alignment horizontal="center" vertical="center" wrapText="1"/>
      <protection locked="0"/>
    </xf>
    <xf numFmtId="0" fontId="13" fillId="0" borderId="1" xfId="4" applyFont="1" applyFill="1" applyBorder="1" applyAlignment="1" applyProtection="1">
      <alignment horizontal="center" vertical="center"/>
      <protection locked="0"/>
    </xf>
    <xf numFmtId="49" fontId="17" fillId="2" borderId="1" xfId="5" applyNumberFormat="1" applyFont="1" applyFill="1" applyBorder="1" applyAlignment="1">
      <alignment horizontal="center" vertical="center"/>
    </xf>
    <xf numFmtId="0" fontId="12" fillId="0" borderId="1" xfId="4" applyFont="1" applyFill="1" applyBorder="1" applyAlignment="1" applyProtection="1">
      <alignment horizontal="center" vertical="center" wrapText="1"/>
      <protection locked="0"/>
    </xf>
    <xf numFmtId="0" fontId="1" fillId="3" borderId="1" xfId="4" applyFont="1" applyFill="1" applyBorder="1" applyAlignment="1">
      <alignment horizontal="center"/>
    </xf>
    <xf numFmtId="2" fontId="1" fillId="0" borderId="1" xfId="0" applyNumberFormat="1" applyFont="1" applyBorder="1" applyAlignment="1" applyProtection="1">
      <alignment horizontal="justify" vertical="top" wrapText="1"/>
      <protection hidden="1"/>
    </xf>
    <xf numFmtId="2" fontId="1" fillId="0" borderId="1" xfId="0" applyNumberFormat="1" applyFont="1" applyFill="1" applyBorder="1" applyAlignment="1" applyProtection="1">
      <alignment horizontal="justify" vertical="top" wrapText="1"/>
      <protection hidden="1"/>
    </xf>
    <xf numFmtId="0" fontId="12" fillId="0" borderId="1" xfId="0" applyFont="1" applyBorder="1" applyAlignment="1" applyProtection="1">
      <alignment horizontal="center" vertical="top" wrapText="1"/>
    </xf>
    <xf numFmtId="0" fontId="14" fillId="0" borderId="1" xfId="0" applyFont="1" applyBorder="1" applyAlignment="1" applyProtection="1">
      <alignment horizontal="center" vertical="center" wrapText="1"/>
    </xf>
    <xf numFmtId="2" fontId="11" fillId="0" borderId="1" xfId="0" applyNumberFormat="1" applyFont="1" applyBorder="1" applyAlignment="1" applyProtection="1">
      <alignment horizontal="left" vertical="top" wrapText="1"/>
    </xf>
    <xf numFmtId="0" fontId="11" fillId="0" borderId="1" xfId="0" applyFont="1" applyBorder="1" applyAlignment="1">
      <alignment horizontal="left" vertical="top" wrapText="1"/>
    </xf>
    <xf numFmtId="0" fontId="12" fillId="0" borderId="1" xfId="0" applyFont="1" applyBorder="1" applyAlignment="1" applyProtection="1">
      <alignment horizontal="left" vertical="top" wrapText="1"/>
    </xf>
    <xf numFmtId="0" fontId="12" fillId="0" borderId="1" xfId="0" applyFont="1" applyFill="1" applyBorder="1" applyAlignment="1" applyProtection="1">
      <alignment vertical="top" wrapText="1"/>
      <protection locked="0"/>
    </xf>
    <xf numFmtId="0" fontId="12" fillId="0" borderId="1" xfId="0" applyFont="1" applyFill="1" applyBorder="1" applyAlignment="1" applyProtection="1">
      <alignment vertical="top"/>
      <protection locked="0"/>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1" xfId="1" applyFont="1" applyBorder="1" applyAlignment="1">
      <alignment vertical="center" wrapText="1"/>
    </xf>
    <xf numFmtId="0" fontId="12" fillId="0" borderId="1" xfId="1" applyFont="1" applyBorder="1" applyAlignment="1" applyProtection="1">
      <alignment horizontal="center" vertical="center" wrapText="1"/>
      <protection locked="0"/>
    </xf>
    <xf numFmtId="0" fontId="12" fillId="0" borderId="1" xfId="1" applyFont="1" applyBorder="1" applyAlignment="1" applyProtection="1">
      <alignment horizontal="left" vertical="center" wrapText="1"/>
    </xf>
    <xf numFmtId="0" fontId="16" fillId="0" borderId="1" xfId="1" applyFont="1" applyBorder="1" applyAlignment="1">
      <alignment horizontal="left" vertical="center" wrapText="1"/>
    </xf>
    <xf numFmtId="0" fontId="12" fillId="0" borderId="1" xfId="1" applyFont="1" applyFill="1" applyBorder="1" applyAlignment="1" applyProtection="1">
      <alignment vertical="center" wrapText="1"/>
      <protection locked="0"/>
    </xf>
    <xf numFmtId="166" fontId="14" fillId="0" borderId="1" xfId="1" applyNumberFormat="1"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2" fontId="7" fillId="0" borderId="1" xfId="0" applyNumberFormat="1" applyFont="1" applyBorder="1" applyAlignment="1" applyProtection="1">
      <alignment horizontal="left" vertical="top" wrapText="1"/>
    </xf>
    <xf numFmtId="0" fontId="4" fillId="0" borderId="1" xfId="1" applyFont="1" applyFill="1" applyBorder="1" applyAlignment="1" applyProtection="1">
      <alignment horizontal="center" vertical="center" wrapText="1"/>
      <protection locked="0"/>
    </xf>
    <xf numFmtId="0" fontId="7" fillId="2" borderId="1" xfId="2" applyFont="1" applyFill="1" applyBorder="1" applyAlignment="1">
      <alignment horizontal="justify" vertical="top" wrapText="1"/>
    </xf>
    <xf numFmtId="0" fontId="7" fillId="2" borderId="1" xfId="2" applyFont="1" applyFill="1" applyBorder="1" applyAlignment="1">
      <alignment horizontal="justify" vertical="top"/>
    </xf>
    <xf numFmtId="0" fontId="6" fillId="0" borderId="1" xfId="1" applyFont="1" applyFill="1" applyBorder="1" applyAlignment="1" applyProtection="1">
      <alignment horizontal="left" vertical="top" wrapText="1"/>
    </xf>
    <xf numFmtId="0" fontId="5" fillId="0" borderId="1" xfId="1" applyNumberFormat="1" applyFont="1" applyFill="1" applyBorder="1" applyAlignment="1" applyProtection="1">
      <alignment horizontal="center" vertical="top" wrapText="1"/>
    </xf>
    <xf numFmtId="0" fontId="5" fillId="0" borderId="1" xfId="1" applyFont="1" applyFill="1" applyBorder="1" applyAlignment="1" applyProtection="1">
      <alignment horizontal="center" vertical="top" wrapText="1"/>
    </xf>
    <xf numFmtId="0" fontId="5" fillId="0" borderId="1" xfId="1" applyNumberFormat="1" applyFont="1" applyFill="1" applyBorder="1" applyAlignment="1" applyProtection="1">
      <alignment horizontal="left" vertical="top" wrapText="1"/>
    </xf>
    <xf numFmtId="0" fontId="5" fillId="0" borderId="1" xfId="1" applyFont="1" applyFill="1" applyBorder="1" applyAlignment="1" applyProtection="1">
      <alignment horizontal="left" vertical="top" wrapText="1"/>
    </xf>
    <xf numFmtId="0" fontId="5" fillId="0" borderId="1" xfId="1" applyFont="1" applyFill="1" applyBorder="1" applyAlignment="1" applyProtection="1">
      <alignment horizontal="center" vertical="center" wrapText="1"/>
    </xf>
  </cellXfs>
  <cellStyles count="6">
    <cellStyle name="Comma 2" xfId="3" xr:uid="{00000000-0005-0000-0000-000000000000}"/>
    <cellStyle name="Normal" xfId="0" builtinId="0"/>
    <cellStyle name="Normal 2" xfId="1" xr:uid="{00000000-0005-0000-0000-000002000000}"/>
    <cellStyle name="Normal 3" xfId="4" xr:uid="{00000000-0005-0000-0000-000003000000}"/>
    <cellStyle name="Normal 4" xfId="2" xr:uid="{00000000-0005-0000-0000-000004000000}"/>
    <cellStyle name="Percent 2" xfId="5" xr:uid="{00000000-0005-0000-0000-000005000000}"/>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view="pageBreakPreview" topLeftCell="A10" zoomScale="80" zoomScaleNormal="80" zoomScaleSheetLayoutView="80" workbookViewId="0">
      <selection activeCell="F12" sqref="F12:H12"/>
    </sheetView>
  </sheetViews>
  <sheetFormatPr defaultColWidth="9.140625" defaultRowHeight="15"/>
  <cols>
    <col min="1" max="1" width="8.7109375" style="29" customWidth="1"/>
    <col min="2" max="2" width="27.7109375" style="26" customWidth="1"/>
    <col min="3" max="3" width="66.28515625" style="26" customWidth="1"/>
    <col min="4" max="4" width="6.7109375" style="28" bestFit="1" customWidth="1"/>
    <col min="5" max="5" width="5.85546875" style="28" bestFit="1" customWidth="1"/>
    <col min="6" max="6" width="20.42578125" style="26" customWidth="1"/>
    <col min="7" max="7" width="13.5703125" style="26" customWidth="1"/>
    <col min="8" max="8" width="16" style="26" customWidth="1"/>
    <col min="9" max="10" width="16.5703125" style="26" customWidth="1"/>
    <col min="11" max="11" width="13.7109375" style="26" customWidth="1"/>
    <col min="12" max="12" width="13.140625" style="26" customWidth="1"/>
    <col min="13" max="13" width="16.85546875" style="26" customWidth="1"/>
    <col min="14" max="14" width="18" style="26" customWidth="1"/>
    <col min="15" max="16384" width="9.140625" style="26"/>
  </cols>
  <sheetData>
    <row r="1" spans="1:14" ht="22.5" customHeight="1">
      <c r="A1" s="57" t="s">
        <v>37</v>
      </c>
      <c r="B1" s="57"/>
      <c r="C1" s="57"/>
      <c r="D1" s="57"/>
      <c r="E1" s="57"/>
      <c r="F1" s="57"/>
      <c r="G1" s="57"/>
      <c r="H1" s="57"/>
      <c r="I1" s="57"/>
      <c r="J1" s="57"/>
      <c r="K1" s="57"/>
      <c r="L1" s="57"/>
      <c r="M1" s="57"/>
      <c r="N1" s="57"/>
    </row>
    <row r="2" spans="1:14" ht="15.75">
      <c r="A2" s="68" t="s">
        <v>0</v>
      </c>
      <c r="B2" s="68"/>
      <c r="C2" s="69" t="s">
        <v>1</v>
      </c>
      <c r="D2" s="69"/>
      <c r="E2" s="69"/>
      <c r="F2" s="58" t="s">
        <v>40</v>
      </c>
      <c r="G2" s="58"/>
      <c r="H2" s="58"/>
      <c r="I2" s="58"/>
      <c r="J2" s="59"/>
      <c r="K2" s="59"/>
      <c r="L2" s="59"/>
      <c r="M2" s="59"/>
      <c r="N2" s="59"/>
    </row>
    <row r="3" spans="1:14" ht="15.75">
      <c r="A3" s="68" t="s">
        <v>2</v>
      </c>
      <c r="B3" s="68"/>
      <c r="C3" s="69" t="s">
        <v>57</v>
      </c>
      <c r="D3" s="69"/>
      <c r="E3" s="69"/>
      <c r="F3" s="58"/>
      <c r="G3" s="58"/>
      <c r="H3" s="58"/>
      <c r="I3" s="58"/>
      <c r="J3" s="59"/>
      <c r="K3" s="59"/>
      <c r="L3" s="59"/>
      <c r="M3" s="59"/>
      <c r="N3" s="59"/>
    </row>
    <row r="4" spans="1:14" ht="15.75">
      <c r="A4" s="68" t="s">
        <v>3</v>
      </c>
      <c r="B4" s="68"/>
      <c r="C4" s="70" t="s">
        <v>58</v>
      </c>
      <c r="D4" s="70"/>
      <c r="E4" s="70"/>
      <c r="F4" s="58"/>
      <c r="G4" s="58"/>
      <c r="H4" s="58"/>
      <c r="I4" s="58"/>
      <c r="J4" s="59"/>
      <c r="K4" s="59"/>
      <c r="L4" s="59"/>
      <c r="M4" s="59"/>
      <c r="N4" s="59"/>
    </row>
    <row r="5" spans="1:14" ht="15.75">
      <c r="A5" s="64" t="s">
        <v>38</v>
      </c>
      <c r="B5" s="64"/>
      <c r="C5" s="64"/>
      <c r="D5" s="64"/>
      <c r="E5" s="64"/>
      <c r="F5" s="60" t="s">
        <v>41</v>
      </c>
      <c r="G5" s="60"/>
      <c r="H5" s="60"/>
      <c r="I5" s="60" t="s">
        <v>42</v>
      </c>
      <c r="J5" s="60"/>
      <c r="K5" s="60" t="s">
        <v>43</v>
      </c>
      <c r="L5" s="60"/>
      <c r="M5" s="60"/>
      <c r="N5" s="16"/>
    </row>
    <row r="6" spans="1:14" s="28" customFormat="1" ht="72" customHeight="1">
      <c r="A6" s="22" t="s">
        <v>4</v>
      </c>
      <c r="B6" s="65" t="s">
        <v>5</v>
      </c>
      <c r="C6" s="65"/>
      <c r="D6" s="22" t="s">
        <v>6</v>
      </c>
      <c r="E6" s="22" t="s">
        <v>7</v>
      </c>
      <c r="F6" s="27" t="s">
        <v>44</v>
      </c>
      <c r="G6" s="27" t="s">
        <v>45</v>
      </c>
      <c r="H6" s="27" t="s">
        <v>46</v>
      </c>
      <c r="I6" s="27" t="s">
        <v>47</v>
      </c>
      <c r="J6" s="27" t="s">
        <v>48</v>
      </c>
      <c r="K6" s="27" t="s">
        <v>49</v>
      </c>
      <c r="L6" s="27" t="s">
        <v>50</v>
      </c>
      <c r="M6" s="27" t="s">
        <v>51</v>
      </c>
      <c r="N6" s="27" t="s">
        <v>52</v>
      </c>
    </row>
    <row r="7" spans="1:14" ht="189.75" customHeight="1">
      <c r="A7" s="17">
        <v>1</v>
      </c>
      <c r="B7" s="62" t="s">
        <v>59</v>
      </c>
      <c r="C7" s="62"/>
      <c r="D7" s="18" t="s">
        <v>8</v>
      </c>
      <c r="E7" s="18">
        <v>1</v>
      </c>
      <c r="F7" s="61"/>
      <c r="G7" s="61"/>
      <c r="H7" s="61"/>
      <c r="I7" s="61"/>
      <c r="J7" s="61"/>
      <c r="K7" s="61"/>
      <c r="L7" s="61"/>
      <c r="M7" s="61"/>
      <c r="N7" s="19">
        <f>SUM(N9:N12)</f>
        <v>0</v>
      </c>
    </row>
    <row r="8" spans="1:14" ht="16.5" customHeight="1">
      <c r="A8" s="17">
        <v>2</v>
      </c>
      <c r="B8" s="66" t="s">
        <v>9</v>
      </c>
      <c r="C8" s="67"/>
      <c r="D8" s="18"/>
      <c r="E8" s="18"/>
      <c r="F8" s="20"/>
      <c r="G8" s="20"/>
      <c r="H8" s="20"/>
      <c r="I8" s="20"/>
      <c r="J8" s="20"/>
      <c r="K8" s="20"/>
      <c r="L8" s="21"/>
      <c r="M8" s="20"/>
      <c r="N8" s="20"/>
    </row>
    <row r="9" spans="1:14" ht="111" customHeight="1">
      <c r="A9" s="22">
        <v>2.1</v>
      </c>
      <c r="B9" s="62" t="s">
        <v>60</v>
      </c>
      <c r="C9" s="62"/>
      <c r="D9" s="18" t="s">
        <v>8</v>
      </c>
      <c r="E9" s="18">
        <v>1</v>
      </c>
      <c r="F9" s="23"/>
      <c r="G9" s="23"/>
      <c r="H9" s="19">
        <f>F9*G9%</f>
        <v>0</v>
      </c>
      <c r="I9" s="56" t="s">
        <v>53</v>
      </c>
      <c r="J9" s="56"/>
      <c r="K9" s="24"/>
      <c r="L9" s="25"/>
      <c r="M9" s="19">
        <f>(F9+H9)*L9</f>
        <v>0</v>
      </c>
      <c r="N9" s="19">
        <f>+F9+H9+M9</f>
        <v>0</v>
      </c>
    </row>
    <row r="10" spans="1:14" ht="83.25" customHeight="1">
      <c r="A10" s="22">
        <v>2.2000000000000002</v>
      </c>
      <c r="B10" s="62" t="s">
        <v>61</v>
      </c>
      <c r="C10" s="62"/>
      <c r="D10" s="18" t="s">
        <v>8</v>
      </c>
      <c r="E10" s="18">
        <v>1</v>
      </c>
      <c r="F10" s="56" t="s">
        <v>53</v>
      </c>
      <c r="G10" s="56"/>
      <c r="H10" s="56"/>
      <c r="I10" s="23"/>
      <c r="J10" s="19">
        <f>+I10*E10</f>
        <v>0</v>
      </c>
      <c r="K10" s="24"/>
      <c r="L10" s="25"/>
      <c r="M10" s="19">
        <f>(J10*L10)</f>
        <v>0</v>
      </c>
      <c r="N10" s="19">
        <f>+M10+J10</f>
        <v>0</v>
      </c>
    </row>
    <row r="11" spans="1:14" ht="78.75" customHeight="1">
      <c r="A11" s="22">
        <v>2.2999999999999998</v>
      </c>
      <c r="B11" s="62" t="s">
        <v>62</v>
      </c>
      <c r="C11" s="62"/>
      <c r="D11" s="18" t="s">
        <v>8</v>
      </c>
      <c r="E11" s="18">
        <v>1</v>
      </c>
      <c r="F11" s="19">
        <f>+'Annexure-I Mand Spares'!D52</f>
        <v>0</v>
      </c>
      <c r="G11" s="23"/>
      <c r="H11" s="19">
        <f>F11*G11%</f>
        <v>0</v>
      </c>
      <c r="I11" s="56" t="s">
        <v>53</v>
      </c>
      <c r="J11" s="56"/>
      <c r="K11" s="24"/>
      <c r="L11" s="25"/>
      <c r="M11" s="19">
        <f>(F11+H11)*L11</f>
        <v>0</v>
      </c>
      <c r="N11" s="19">
        <f>+F11+H11+M11</f>
        <v>0</v>
      </c>
    </row>
    <row r="12" spans="1:14" ht="108.75" customHeight="1">
      <c r="A12" s="17">
        <v>2.4</v>
      </c>
      <c r="B12" s="63" t="s">
        <v>63</v>
      </c>
      <c r="C12" s="63"/>
      <c r="D12" s="18" t="s">
        <v>8</v>
      </c>
      <c r="E12" s="18">
        <v>1</v>
      </c>
      <c r="F12" s="56" t="s">
        <v>53</v>
      </c>
      <c r="G12" s="56"/>
      <c r="H12" s="56"/>
      <c r="I12" s="19">
        <f>'Annexure-II'!G6</f>
        <v>0</v>
      </c>
      <c r="J12" s="19">
        <f>+I12*E12</f>
        <v>0</v>
      </c>
      <c r="K12" s="24"/>
      <c r="L12" s="25"/>
      <c r="M12" s="19">
        <f>(J12*L12)</f>
        <v>0</v>
      </c>
      <c r="N12" s="19">
        <f>+M12+J12</f>
        <v>0</v>
      </c>
    </row>
    <row r="13" spans="1:14" ht="30" customHeight="1"/>
    <row r="14" spans="1:14" ht="30" customHeight="1"/>
    <row r="15" spans="1:14" ht="30" customHeight="1"/>
    <row r="16" spans="1:14" ht="30" customHeight="1"/>
    <row r="17" ht="30" customHeight="1"/>
    <row r="18" ht="30" customHeight="1"/>
    <row r="19" ht="30" customHeight="1"/>
    <row r="20" ht="30" customHeight="1"/>
    <row r="21" ht="30" customHeight="1"/>
    <row r="22" ht="30.75" customHeight="1"/>
    <row r="23" ht="30" customHeight="1"/>
    <row r="24" ht="30" customHeight="1"/>
    <row r="25" ht="77.25" customHeight="1"/>
    <row r="26" ht="30" customHeight="1"/>
    <row r="27" ht="22.5" customHeight="1"/>
    <row r="31" ht="27.75" customHeight="1"/>
    <row r="35" ht="15" customHeight="1"/>
    <row r="36" ht="20.25" customHeight="1"/>
    <row r="37" ht="33.75" customHeight="1"/>
    <row r="38" ht="15" customHeight="1"/>
    <row r="39" ht="15" customHeight="1"/>
    <row r="40" ht="15" customHeight="1"/>
    <row r="41" ht="15" customHeight="1"/>
    <row r="42" ht="15" customHeight="1"/>
    <row r="43" ht="15" customHeight="1"/>
    <row r="44" ht="15" customHeight="1"/>
    <row r="45" ht="15" customHeight="1"/>
  </sheetData>
  <mergeCells count="25">
    <mergeCell ref="B8:C8"/>
    <mergeCell ref="B9:C9"/>
    <mergeCell ref="B10:C10"/>
    <mergeCell ref="A2:B2"/>
    <mergeCell ref="C2:E2"/>
    <mergeCell ref="A3:B3"/>
    <mergeCell ref="C3:E3"/>
    <mergeCell ref="A4:B4"/>
    <mergeCell ref="C4:E4"/>
    <mergeCell ref="I9:J9"/>
    <mergeCell ref="F10:H10"/>
    <mergeCell ref="I11:J11"/>
    <mergeCell ref="F12:H12"/>
    <mergeCell ref="A1:N1"/>
    <mergeCell ref="F2:I4"/>
    <mergeCell ref="J2:N4"/>
    <mergeCell ref="F5:H5"/>
    <mergeCell ref="I5:J5"/>
    <mergeCell ref="K5:M5"/>
    <mergeCell ref="F7:M7"/>
    <mergeCell ref="B11:C11"/>
    <mergeCell ref="B12:C12"/>
    <mergeCell ref="A5:E5"/>
    <mergeCell ref="B6:C6"/>
    <mergeCell ref="B7:C7"/>
  </mergeCells>
  <conditionalFormatting sqref="G11 K11:L11">
    <cfRule type="containsBlanks" dxfId="17" priority="5">
      <formula>LEN(TRIM(G11))=0</formula>
    </cfRule>
  </conditionalFormatting>
  <conditionalFormatting sqref="G9 K9:L9">
    <cfRule type="containsBlanks" dxfId="16" priority="8">
      <formula>LEN(TRIM(G9))=0</formula>
    </cfRule>
  </conditionalFormatting>
  <conditionalFormatting sqref="F9">
    <cfRule type="containsBlanks" dxfId="15" priority="7">
      <formula>LEN(TRIM(F9))=0</formula>
    </cfRule>
  </conditionalFormatting>
  <conditionalFormatting sqref="K10:L10">
    <cfRule type="containsBlanks" dxfId="14" priority="6">
      <formula>LEN(TRIM(K10))=0</formula>
    </cfRule>
  </conditionalFormatting>
  <conditionalFormatting sqref="I10">
    <cfRule type="containsBlanks" dxfId="13" priority="4">
      <formula>LEN(TRIM(I10))=0</formula>
    </cfRule>
  </conditionalFormatting>
  <conditionalFormatting sqref="J2">
    <cfRule type="containsBlanks" dxfId="12" priority="3">
      <formula>LEN(TRIM(J2))=0</formula>
    </cfRule>
  </conditionalFormatting>
  <conditionalFormatting sqref="K12:L12">
    <cfRule type="containsBlanks" dxfId="11" priority="2">
      <formula>LEN(TRIM(K12))=0</formula>
    </cfRule>
  </conditionalFormatting>
  <dataValidations count="3">
    <dataValidation allowBlank="1" showInputMessage="1" showErrorMessage="1" prompt="Price in this cell should match with Total Package Price in GeM" sqref="N7" xr:uid="{00000000-0002-0000-0000-000000000000}"/>
    <dataValidation type="list" allowBlank="1" showInputMessage="1" showErrorMessage="1" error="Select  Applicable Type of GST" prompt="Select  Applicable Type of GST" sqref="K9:K12" xr:uid="{00000000-0002-0000-0000-000001000000}">
      <formula1>"IGST, CGST+SGST"</formula1>
    </dataValidation>
    <dataValidation type="decimal" allowBlank="1" showInputMessage="1" showErrorMessage="1" error="Input Numeric Value" sqref="G9 G11" xr:uid="{00000000-0002-0000-0000-000002000000}">
      <formula1>0.01</formula1>
      <formula2>10000</formula2>
    </dataValidation>
  </dataValidations>
  <pageMargins left="0.7" right="0.7" top="0.75" bottom="0.75" header="0.3" footer="0.3"/>
  <pageSetup paperSize="8" scale="75"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53"/>
  <sheetViews>
    <sheetView tabSelected="1" view="pageBreakPreview" zoomScale="85" zoomScaleNormal="85" zoomScaleSheetLayoutView="85" workbookViewId="0">
      <selection activeCell="B10" sqref="B10"/>
    </sheetView>
  </sheetViews>
  <sheetFormatPr defaultColWidth="9" defaultRowHeight="15"/>
  <cols>
    <col min="1" max="1" width="12.28515625" style="52" bestFit="1" customWidth="1"/>
    <col min="2" max="2" width="60.140625" style="53" customWidth="1"/>
    <col min="3" max="3" width="44.7109375" style="52" customWidth="1"/>
    <col min="4" max="4" width="27.85546875" style="51" customWidth="1"/>
    <col min="5" max="16384" width="9" style="51"/>
  </cols>
  <sheetData>
    <row r="1" spans="1:4" ht="42.75" customHeight="1">
      <c r="A1" s="74" t="s">
        <v>10</v>
      </c>
      <c r="B1" s="74"/>
      <c r="C1" s="74"/>
      <c r="D1" s="74"/>
    </row>
    <row r="2" spans="1:4" ht="39.75" customHeight="1">
      <c r="A2" s="75" t="s">
        <v>0</v>
      </c>
      <c r="B2" s="76"/>
      <c r="C2" s="77" t="str">
        <f>+ETP!C2</f>
        <v xml:space="preserve">2X660 MW ENNORE SEZ  STPP, CHENNAI
</v>
      </c>
      <c r="D2" s="77"/>
    </row>
    <row r="3" spans="1:4" ht="27.75" customHeight="1">
      <c r="A3" s="75" t="s">
        <v>2</v>
      </c>
      <c r="B3" s="76"/>
      <c r="C3" s="77" t="str">
        <f>+ETP!C3</f>
        <v>EFFLUENT TREATMENT PLANT</v>
      </c>
      <c r="D3" s="77"/>
    </row>
    <row r="4" spans="1:4" ht="31.5">
      <c r="A4" s="47" t="s">
        <v>11</v>
      </c>
      <c r="B4" s="47" t="s">
        <v>12</v>
      </c>
      <c r="C4" s="47" t="s">
        <v>13</v>
      </c>
      <c r="D4" s="47" t="s">
        <v>14</v>
      </c>
    </row>
    <row r="5" spans="1:4">
      <c r="A5" s="30"/>
      <c r="B5" s="31"/>
      <c r="C5" s="32"/>
      <c r="D5" s="32"/>
    </row>
    <row r="6" spans="1:4">
      <c r="A6" s="33" t="s">
        <v>64</v>
      </c>
      <c r="B6" s="34" t="s">
        <v>65</v>
      </c>
      <c r="C6" s="48"/>
      <c r="D6" s="48"/>
    </row>
    <row r="7" spans="1:4" ht="43.5" customHeight="1">
      <c r="A7" s="37">
        <v>1</v>
      </c>
      <c r="B7" s="35" t="s">
        <v>79</v>
      </c>
      <c r="C7" s="35" t="s">
        <v>80</v>
      </c>
      <c r="D7" s="36"/>
    </row>
    <row r="8" spans="1:4" ht="30">
      <c r="A8" s="38">
        <v>2</v>
      </c>
      <c r="B8" s="34" t="s">
        <v>22</v>
      </c>
      <c r="C8" s="50"/>
      <c r="D8" s="48"/>
    </row>
    <row r="9" spans="1:4" ht="78" customHeight="1">
      <c r="A9" s="39" t="s">
        <v>66</v>
      </c>
      <c r="B9" s="43" t="s">
        <v>81</v>
      </c>
      <c r="C9" s="41" t="s">
        <v>82</v>
      </c>
      <c r="D9" s="36"/>
    </row>
    <row r="10" spans="1:4" ht="63.75" customHeight="1">
      <c r="A10" s="39" t="s">
        <v>67</v>
      </c>
      <c r="B10" s="41" t="s">
        <v>83</v>
      </c>
      <c r="C10" s="41" t="s">
        <v>84</v>
      </c>
      <c r="D10" s="36"/>
    </row>
    <row r="11" spans="1:4" ht="59.25" customHeight="1">
      <c r="A11" s="39" t="s">
        <v>68</v>
      </c>
      <c r="B11" s="41" t="s">
        <v>85</v>
      </c>
      <c r="C11" s="41" t="s">
        <v>86</v>
      </c>
      <c r="D11" s="36"/>
    </row>
    <row r="12" spans="1:4" ht="21.75" customHeight="1">
      <c r="A12" s="33">
        <v>3</v>
      </c>
      <c r="B12" s="34" t="s">
        <v>69</v>
      </c>
      <c r="C12" s="50"/>
      <c r="D12" s="48"/>
    </row>
    <row r="13" spans="1:4" ht="72" customHeight="1">
      <c r="A13" s="39" t="s">
        <v>66</v>
      </c>
      <c r="B13" s="41" t="s">
        <v>87</v>
      </c>
      <c r="C13" s="41" t="s">
        <v>88</v>
      </c>
      <c r="D13" s="36"/>
    </row>
    <row r="14" spans="1:4" ht="40.5" customHeight="1">
      <c r="A14" s="39" t="s">
        <v>67</v>
      </c>
      <c r="B14" s="35" t="s">
        <v>89</v>
      </c>
      <c r="C14" s="41" t="s">
        <v>90</v>
      </c>
      <c r="D14" s="36"/>
    </row>
    <row r="15" spans="1:4" ht="25.5" customHeight="1">
      <c r="A15" s="33">
        <v>4</v>
      </c>
      <c r="B15" s="43" t="s">
        <v>91</v>
      </c>
      <c r="C15" s="41" t="s">
        <v>92</v>
      </c>
      <c r="D15" s="36"/>
    </row>
    <row r="16" spans="1:4" ht="25.5" customHeight="1">
      <c r="A16" s="33">
        <v>5</v>
      </c>
      <c r="B16" s="44" t="s">
        <v>93</v>
      </c>
      <c r="C16" s="44" t="s">
        <v>94</v>
      </c>
      <c r="D16" s="36"/>
    </row>
    <row r="17" spans="1:4" ht="30">
      <c r="A17" s="33">
        <v>6</v>
      </c>
      <c r="B17" s="41" t="s">
        <v>95</v>
      </c>
      <c r="C17" s="41" t="s">
        <v>96</v>
      </c>
      <c r="D17" s="36"/>
    </row>
    <row r="18" spans="1:4" ht="28.5" customHeight="1">
      <c r="A18" s="33">
        <v>7</v>
      </c>
      <c r="B18" s="46" t="s">
        <v>97</v>
      </c>
      <c r="C18" s="49"/>
      <c r="D18" s="48"/>
    </row>
    <row r="19" spans="1:4" ht="25.5" customHeight="1">
      <c r="A19" s="39" t="s">
        <v>66</v>
      </c>
      <c r="B19" s="43" t="s">
        <v>98</v>
      </c>
      <c r="C19" s="41" t="s">
        <v>99</v>
      </c>
      <c r="D19" s="36"/>
    </row>
    <row r="20" spans="1:4" ht="25.5" customHeight="1">
      <c r="A20" s="39" t="s">
        <v>67</v>
      </c>
      <c r="B20" s="43" t="s">
        <v>132</v>
      </c>
      <c r="C20" s="41" t="s">
        <v>100</v>
      </c>
      <c r="D20" s="36"/>
    </row>
    <row r="21" spans="1:4" ht="39.75" customHeight="1">
      <c r="A21" s="39" t="s">
        <v>68</v>
      </c>
      <c r="B21" s="43" t="s">
        <v>101</v>
      </c>
      <c r="C21" s="41" t="s">
        <v>102</v>
      </c>
      <c r="D21" s="36"/>
    </row>
    <row r="22" spans="1:4" ht="31.5" customHeight="1">
      <c r="A22" s="33">
        <v>8</v>
      </c>
      <c r="B22" s="45" t="s">
        <v>103</v>
      </c>
      <c r="C22" s="48"/>
      <c r="D22" s="48"/>
    </row>
    <row r="23" spans="1:4" ht="39.75" customHeight="1">
      <c r="A23" s="39" t="s">
        <v>66</v>
      </c>
      <c r="B23" s="43" t="s">
        <v>133</v>
      </c>
      <c r="C23" s="35" t="s">
        <v>104</v>
      </c>
      <c r="D23" s="36"/>
    </row>
    <row r="24" spans="1:4" ht="30" customHeight="1">
      <c r="A24" s="39" t="s">
        <v>67</v>
      </c>
      <c r="B24" s="43" t="s">
        <v>134</v>
      </c>
      <c r="C24" s="35" t="s">
        <v>105</v>
      </c>
      <c r="D24" s="36"/>
    </row>
    <row r="25" spans="1:4" ht="39" customHeight="1">
      <c r="A25" s="39" t="s">
        <v>68</v>
      </c>
      <c r="B25" s="43" t="s">
        <v>106</v>
      </c>
      <c r="C25" s="41" t="s">
        <v>107</v>
      </c>
      <c r="D25" s="36"/>
    </row>
    <row r="26" spans="1:4" ht="34.5" customHeight="1">
      <c r="A26" s="39" t="s">
        <v>70</v>
      </c>
      <c r="B26" s="41" t="s">
        <v>108</v>
      </c>
      <c r="C26" s="35" t="s">
        <v>109</v>
      </c>
      <c r="D26" s="36"/>
    </row>
    <row r="27" spans="1:4" ht="24.75" customHeight="1">
      <c r="A27" s="33">
        <v>9</v>
      </c>
      <c r="B27" s="45" t="s">
        <v>23</v>
      </c>
      <c r="C27" s="48"/>
      <c r="D27" s="48"/>
    </row>
    <row r="28" spans="1:4" ht="24.75" customHeight="1">
      <c r="A28" s="39" t="s">
        <v>66</v>
      </c>
      <c r="B28" s="43" t="s">
        <v>110</v>
      </c>
      <c r="C28" s="41" t="s">
        <v>111</v>
      </c>
      <c r="D28" s="36"/>
    </row>
    <row r="29" spans="1:4" ht="41.25" customHeight="1">
      <c r="A29" s="39" t="s">
        <v>67</v>
      </c>
      <c r="B29" s="43" t="s">
        <v>112</v>
      </c>
      <c r="C29" s="41" t="s">
        <v>113</v>
      </c>
      <c r="D29" s="36"/>
    </row>
    <row r="30" spans="1:4" ht="24.75" customHeight="1">
      <c r="A30" s="39" t="s">
        <v>68</v>
      </c>
      <c r="B30" s="43" t="s">
        <v>114</v>
      </c>
      <c r="C30" s="41" t="s">
        <v>111</v>
      </c>
      <c r="D30" s="36"/>
    </row>
    <row r="31" spans="1:4" ht="24.75" customHeight="1">
      <c r="A31" s="39" t="s">
        <v>70</v>
      </c>
      <c r="B31" s="43" t="s">
        <v>115</v>
      </c>
      <c r="C31" s="41" t="s">
        <v>111</v>
      </c>
      <c r="D31" s="36"/>
    </row>
    <row r="32" spans="1:4" ht="20.25" customHeight="1">
      <c r="A32" s="33">
        <v>10</v>
      </c>
      <c r="B32" s="79" t="s">
        <v>116</v>
      </c>
      <c r="C32" s="80"/>
      <c r="D32" s="36"/>
    </row>
    <row r="33" spans="1:4" ht="20.25" customHeight="1">
      <c r="A33" s="39" t="s">
        <v>117</v>
      </c>
      <c r="B33" s="71" t="s">
        <v>118</v>
      </c>
      <c r="C33" s="72"/>
      <c r="D33" s="36"/>
    </row>
    <row r="34" spans="1:4" ht="20.25" customHeight="1">
      <c r="A34" s="39" t="s">
        <v>66</v>
      </c>
      <c r="B34" s="71" t="s">
        <v>24</v>
      </c>
      <c r="C34" s="72"/>
      <c r="D34" s="36"/>
    </row>
    <row r="35" spans="1:4" ht="20.25" customHeight="1">
      <c r="A35" s="39" t="s">
        <v>67</v>
      </c>
      <c r="B35" s="71" t="s">
        <v>25</v>
      </c>
      <c r="C35" s="72"/>
      <c r="D35" s="36"/>
    </row>
    <row r="36" spans="1:4" ht="20.25" customHeight="1">
      <c r="A36" s="39" t="s">
        <v>68</v>
      </c>
      <c r="B36" s="71" t="s">
        <v>26</v>
      </c>
      <c r="C36" s="72"/>
      <c r="D36" s="36"/>
    </row>
    <row r="37" spans="1:4" ht="20.25" customHeight="1">
      <c r="A37" s="39" t="s">
        <v>70</v>
      </c>
      <c r="B37" s="71" t="s">
        <v>27</v>
      </c>
      <c r="C37" s="72"/>
      <c r="D37" s="36"/>
    </row>
    <row r="38" spans="1:4" ht="20.25" customHeight="1">
      <c r="A38" s="39" t="s">
        <v>71</v>
      </c>
      <c r="B38" s="71" t="s">
        <v>28</v>
      </c>
      <c r="C38" s="72"/>
      <c r="D38" s="36"/>
    </row>
    <row r="39" spans="1:4" ht="20.25" customHeight="1">
      <c r="A39" s="39" t="s">
        <v>72</v>
      </c>
      <c r="B39" s="71" t="s">
        <v>119</v>
      </c>
      <c r="C39" s="72"/>
      <c r="D39" s="36"/>
    </row>
    <row r="40" spans="1:4" ht="35.25" customHeight="1">
      <c r="A40" s="39" t="s">
        <v>73</v>
      </c>
      <c r="B40" s="71" t="s">
        <v>120</v>
      </c>
      <c r="C40" s="72"/>
      <c r="D40" s="36"/>
    </row>
    <row r="41" spans="1:4" ht="20.25" customHeight="1">
      <c r="A41" s="39" t="s">
        <v>74</v>
      </c>
      <c r="B41" s="71" t="s">
        <v>121</v>
      </c>
      <c r="C41" s="72"/>
      <c r="D41" s="36"/>
    </row>
    <row r="42" spans="1:4" ht="20.25" customHeight="1">
      <c r="A42" s="39" t="s">
        <v>75</v>
      </c>
      <c r="B42" s="71" t="s">
        <v>122</v>
      </c>
      <c r="C42" s="72"/>
      <c r="D42" s="36"/>
    </row>
    <row r="43" spans="1:4" ht="20.25" customHeight="1">
      <c r="A43" s="39" t="s">
        <v>76</v>
      </c>
      <c r="B43" s="71" t="s">
        <v>123</v>
      </c>
      <c r="C43" s="72"/>
      <c r="D43" s="36"/>
    </row>
    <row r="44" spans="1:4" ht="73.5" customHeight="1">
      <c r="A44" s="33">
        <v>11</v>
      </c>
      <c r="B44" s="46" t="s">
        <v>124</v>
      </c>
      <c r="C44" s="41" t="s">
        <v>125</v>
      </c>
      <c r="D44" s="36"/>
    </row>
    <row r="45" spans="1:4" ht="39" customHeight="1">
      <c r="A45" s="40" t="s">
        <v>77</v>
      </c>
      <c r="B45" s="54" t="s">
        <v>126</v>
      </c>
      <c r="C45" s="55"/>
      <c r="D45" s="48"/>
    </row>
    <row r="46" spans="1:4" ht="24.75" customHeight="1">
      <c r="A46" s="38">
        <v>1</v>
      </c>
      <c r="B46" s="46" t="s">
        <v>127</v>
      </c>
      <c r="C46" s="41" t="s">
        <v>21</v>
      </c>
      <c r="D46" s="36"/>
    </row>
    <row r="47" spans="1:4" ht="39" customHeight="1">
      <c r="A47" s="39" t="s">
        <v>66</v>
      </c>
      <c r="B47" s="41" t="s">
        <v>15</v>
      </c>
      <c r="C47" s="41" t="s">
        <v>128</v>
      </c>
      <c r="D47" s="36"/>
    </row>
    <row r="48" spans="1:4" ht="27" customHeight="1">
      <c r="A48" s="39" t="s">
        <v>67</v>
      </c>
      <c r="B48" s="41" t="s">
        <v>16</v>
      </c>
      <c r="C48" s="41" t="s">
        <v>129</v>
      </c>
      <c r="D48" s="36"/>
    </row>
    <row r="49" spans="1:4" ht="29.25" customHeight="1">
      <c r="A49" s="39" t="s">
        <v>68</v>
      </c>
      <c r="B49" s="41" t="s">
        <v>17</v>
      </c>
      <c r="C49" s="41" t="s">
        <v>18</v>
      </c>
      <c r="D49" s="36"/>
    </row>
    <row r="50" spans="1:4" ht="30">
      <c r="A50" s="39" t="s">
        <v>70</v>
      </c>
      <c r="B50" s="41" t="s">
        <v>19</v>
      </c>
      <c r="C50" s="41" t="s">
        <v>130</v>
      </c>
      <c r="D50" s="36"/>
    </row>
    <row r="51" spans="1:4" ht="33.75" customHeight="1">
      <c r="A51" s="39" t="s">
        <v>71</v>
      </c>
      <c r="B51" s="41" t="s">
        <v>20</v>
      </c>
      <c r="C51" s="41" t="s">
        <v>131</v>
      </c>
      <c r="D51" s="36"/>
    </row>
    <row r="52" spans="1:4" ht="33.75" customHeight="1">
      <c r="A52" s="78" t="s">
        <v>39</v>
      </c>
      <c r="B52" s="78"/>
      <c r="C52" s="78"/>
      <c r="D52" s="42">
        <f>+SUM(D7:D51)</f>
        <v>0</v>
      </c>
    </row>
    <row r="53" spans="1:4" ht="162.75" customHeight="1">
      <c r="A53" s="73" t="s">
        <v>78</v>
      </c>
      <c r="B53" s="73"/>
      <c r="C53" s="73"/>
      <c r="D53" s="73"/>
    </row>
  </sheetData>
  <autoFilter ref="A4:D53" xr:uid="{00000000-0009-0000-0000-000001000000}"/>
  <mergeCells count="19">
    <mergeCell ref="B43:C43"/>
    <mergeCell ref="A53:D53"/>
    <mergeCell ref="A1:D1"/>
    <mergeCell ref="A2:B2"/>
    <mergeCell ref="C2:D2"/>
    <mergeCell ref="A3:B3"/>
    <mergeCell ref="C3:D3"/>
    <mergeCell ref="A52:C52"/>
    <mergeCell ref="B32:C32"/>
    <mergeCell ref="B33:C33"/>
    <mergeCell ref="B34:C34"/>
    <mergeCell ref="B35:C35"/>
    <mergeCell ref="B36:C36"/>
    <mergeCell ref="B37:C37"/>
    <mergeCell ref="B38:C38"/>
    <mergeCell ref="B39:C39"/>
    <mergeCell ref="B40:C40"/>
    <mergeCell ref="B41:C41"/>
    <mergeCell ref="B42:C42"/>
  </mergeCells>
  <conditionalFormatting sqref="D34:D40">
    <cfRule type="containsBlanks" dxfId="10" priority="4">
      <formula>LEN(TRIM(D34))=0</formula>
    </cfRule>
  </conditionalFormatting>
  <conditionalFormatting sqref="D52">
    <cfRule type="containsBlanks" dxfId="9" priority="12">
      <formula>LEN(TRIM(D52))=0</formula>
    </cfRule>
  </conditionalFormatting>
  <conditionalFormatting sqref="D7">
    <cfRule type="containsBlanks" dxfId="8" priority="10">
      <formula>LEN(TRIM(D7))=0</formula>
    </cfRule>
  </conditionalFormatting>
  <conditionalFormatting sqref="D9:D11">
    <cfRule type="containsBlanks" dxfId="7" priority="9">
      <formula>LEN(TRIM(D9))=0</formula>
    </cfRule>
  </conditionalFormatting>
  <conditionalFormatting sqref="D13">
    <cfRule type="containsBlanks" dxfId="6" priority="8">
      <formula>LEN(TRIM(D13))=0</formula>
    </cfRule>
  </conditionalFormatting>
  <conditionalFormatting sqref="D14:D15">
    <cfRule type="containsBlanks" dxfId="5" priority="7">
      <formula>LEN(TRIM(D14))=0</formula>
    </cfRule>
  </conditionalFormatting>
  <conditionalFormatting sqref="D16:D17 D19:D21 D23:D26 D28">
    <cfRule type="containsBlanks" dxfId="4" priority="6">
      <formula>LEN(TRIM(D16))=0</formula>
    </cfRule>
  </conditionalFormatting>
  <conditionalFormatting sqref="D29:D33">
    <cfRule type="containsBlanks" dxfId="3" priority="5">
      <formula>LEN(TRIM(D29))=0</formula>
    </cfRule>
  </conditionalFormatting>
  <conditionalFormatting sqref="D41:D43">
    <cfRule type="containsBlanks" dxfId="2" priority="3">
      <formula>LEN(TRIM(D41))=0</formula>
    </cfRule>
  </conditionalFormatting>
  <conditionalFormatting sqref="D44 D46:D51">
    <cfRule type="containsBlanks" dxfId="1" priority="2">
      <formula>LEN(TRIM(D44))=0</formula>
    </cfRule>
  </conditionalFormatting>
  <pageMargins left="0.70866141732283505" right="0.70866141732283505" top="0.74803149606299202" bottom="0.74803149606299202" header="0.31496062992126" footer="0.31496062992126"/>
  <pageSetup scale="6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9"/>
  <sheetViews>
    <sheetView view="pageBreakPreview" zoomScaleNormal="85" workbookViewId="0">
      <selection activeCell="B6" sqref="B6:C6"/>
    </sheetView>
  </sheetViews>
  <sheetFormatPr defaultColWidth="9.140625" defaultRowHeight="12.75"/>
  <cols>
    <col min="1" max="1" width="11" style="4" customWidth="1"/>
    <col min="2" max="2" width="19.28515625" style="1" customWidth="1"/>
    <col min="3" max="3" width="62.5703125" style="1" customWidth="1"/>
    <col min="4" max="4" width="6.7109375" style="2" bestFit="1" customWidth="1"/>
    <col min="5" max="5" width="5.85546875" style="2" bestFit="1" customWidth="1"/>
    <col min="6" max="6" width="19" style="2" customWidth="1"/>
    <col min="7" max="7" width="17.85546875" style="2" customWidth="1"/>
    <col min="8" max="8" width="15.42578125" style="1" customWidth="1"/>
    <col min="9" max="16384" width="9.140625" style="1"/>
  </cols>
  <sheetData>
    <row r="1" spans="1:7" ht="27" customHeight="1">
      <c r="A1" s="82" t="s">
        <v>54</v>
      </c>
      <c r="B1" s="82"/>
      <c r="C1" s="82"/>
      <c r="D1" s="82"/>
      <c r="E1" s="82"/>
      <c r="F1" s="82"/>
      <c r="G1" s="82"/>
    </row>
    <row r="2" spans="1:7" ht="15.75" customHeight="1">
      <c r="A2" s="86" t="str">
        <f>ETP!A2</f>
        <v xml:space="preserve">NAME OF PROJECT:
</v>
      </c>
      <c r="B2" s="87"/>
      <c r="C2" s="88" t="str">
        <f>ETP!C2</f>
        <v xml:space="preserve">2X660 MW ENNORE SEZ  STPP, CHENNAI
</v>
      </c>
      <c r="D2" s="89"/>
      <c r="E2" s="89"/>
      <c r="F2" s="89"/>
      <c r="G2" s="89"/>
    </row>
    <row r="3" spans="1:7" ht="15.75" customHeight="1">
      <c r="A3" s="86" t="str">
        <f>ETP!A3</f>
        <v>NAME OF PACKAGE:</v>
      </c>
      <c r="B3" s="87"/>
      <c r="C3" s="88" t="str">
        <f>ETP!C3</f>
        <v>EFFLUENT TREATMENT PLANT</v>
      </c>
      <c r="D3" s="89"/>
      <c r="E3" s="89"/>
      <c r="F3" s="89"/>
      <c r="G3" s="89"/>
    </row>
    <row r="4" spans="1:7" s="2" customFormat="1" ht="42" customHeight="1">
      <c r="A4" s="15" t="s">
        <v>4</v>
      </c>
      <c r="B4" s="90" t="s">
        <v>5</v>
      </c>
      <c r="C4" s="90"/>
      <c r="D4" s="10" t="s">
        <v>6</v>
      </c>
      <c r="E4" s="10" t="s">
        <v>7</v>
      </c>
      <c r="F4" s="10" t="s">
        <v>55</v>
      </c>
      <c r="G4" s="10" t="s">
        <v>56</v>
      </c>
    </row>
    <row r="5" spans="1:7" s="3" customFormat="1" ht="44.25" customHeight="1">
      <c r="A5" s="5"/>
      <c r="B5" s="85" t="s">
        <v>135</v>
      </c>
      <c r="C5" s="85"/>
      <c r="D5" s="6"/>
      <c r="E5" s="6"/>
      <c r="F5" s="6"/>
      <c r="G5" s="6"/>
    </row>
    <row r="6" spans="1:7" s="3" customFormat="1" ht="123" customHeight="1">
      <c r="A6" s="7">
        <v>2.4</v>
      </c>
      <c r="B6" s="83" t="s">
        <v>136</v>
      </c>
      <c r="C6" s="83"/>
      <c r="D6" s="8" t="s">
        <v>29</v>
      </c>
      <c r="E6" s="8">
        <v>1</v>
      </c>
      <c r="F6" s="13"/>
      <c r="G6" s="14">
        <f>G7+G8</f>
        <v>0</v>
      </c>
    </row>
    <row r="7" spans="1:7" s="3" customFormat="1" ht="26.25" customHeight="1">
      <c r="A7" s="9" t="s">
        <v>30</v>
      </c>
      <c r="B7" s="83" t="s">
        <v>31</v>
      </c>
      <c r="C7" s="83"/>
      <c r="D7" s="8" t="s">
        <v>32</v>
      </c>
      <c r="E7" s="8">
        <v>3</v>
      </c>
      <c r="F7" s="12"/>
      <c r="G7" s="11">
        <f>E7*F7</f>
        <v>0</v>
      </c>
    </row>
    <row r="8" spans="1:7" s="3" customFormat="1" ht="26.25" customHeight="1">
      <c r="A8" s="9" t="s">
        <v>33</v>
      </c>
      <c r="B8" s="84" t="s">
        <v>34</v>
      </c>
      <c r="C8" s="84"/>
      <c r="D8" s="8" t="s">
        <v>35</v>
      </c>
      <c r="E8" s="8">
        <v>150</v>
      </c>
      <c r="F8" s="12"/>
      <c r="G8" s="11">
        <f>E8*F8</f>
        <v>0</v>
      </c>
    </row>
    <row r="9" spans="1:7" s="3" customFormat="1" ht="87.75" customHeight="1">
      <c r="A9" s="81" t="s">
        <v>36</v>
      </c>
      <c r="B9" s="81"/>
      <c r="C9" s="81"/>
      <c r="D9" s="81"/>
      <c r="E9" s="81"/>
      <c r="F9" s="81"/>
      <c r="G9" s="81"/>
    </row>
  </sheetData>
  <mergeCells count="11">
    <mergeCell ref="A9:G9"/>
    <mergeCell ref="A1:G1"/>
    <mergeCell ref="B7:C7"/>
    <mergeCell ref="B8:C8"/>
    <mergeCell ref="B5:C5"/>
    <mergeCell ref="A3:B3"/>
    <mergeCell ref="C3:G3"/>
    <mergeCell ref="B4:C4"/>
    <mergeCell ref="A2:B2"/>
    <mergeCell ref="C2:G2"/>
    <mergeCell ref="B6:C6"/>
  </mergeCells>
  <conditionalFormatting sqref="F7:F8">
    <cfRule type="containsBlanks" dxfId="0" priority="1">
      <formula>LEN(TRIM(F7))=0</formula>
    </cfRule>
  </conditionalFormatting>
  <pageMargins left="0.75" right="0.75" top="1" bottom="1" header="0.5" footer="0.5"/>
  <pageSetup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04F206C975654E8CCDEA576779B71C" ma:contentTypeVersion="0" ma:contentTypeDescription="Create a new document." ma:contentTypeScope="" ma:versionID="fb2d406863a6bd7d14a1e3a9763780e2">
  <xsd:schema xmlns:xsd="http://www.w3.org/2001/XMLSchema" xmlns:xs="http://www.w3.org/2001/XMLSchema" xmlns:p="http://schemas.microsoft.com/office/2006/metadata/properties" xmlns:ns2="d6a0773c-5445-469e-9135-f38907035507" targetNamespace="http://schemas.microsoft.com/office/2006/metadata/properties" ma:root="true" ma:fieldsID="be868a535500155cbc27fcf10cae553d" ns2:_="">
    <xsd:import namespace="d6a0773c-5445-469e-9135-f3890703550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a0773c-5445-469e-9135-f3890703550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d6a0773c-5445-469e-9135-f38907035507">ESC74E77WSJJ-267-3</_dlc_DocId>
    <_dlc_DocIdUrl xmlns="d6a0773c-5445-469e-9135-f38907035507">
      <Url>http://intranet/Departments/MAX/_layouts/DocIdRedir.aspx?ID=ESC74E77WSJJ-267-3</Url>
      <Description>ESC74E77WSJJ-267-3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70843D-006B-45EF-8624-62D36906F612}">
  <ds:schemaRefs/>
</ds:datastoreItem>
</file>

<file path=customXml/itemProps2.xml><?xml version="1.0" encoding="utf-8"?>
<ds:datastoreItem xmlns:ds="http://schemas.openxmlformats.org/officeDocument/2006/customXml" ds:itemID="{7B4CA87A-0DAA-4BC7-BFDE-3A2252C29D4A}">
  <ds:schemaRefs/>
</ds:datastoreItem>
</file>

<file path=customXml/itemProps3.xml><?xml version="1.0" encoding="utf-8"?>
<ds:datastoreItem xmlns:ds="http://schemas.openxmlformats.org/officeDocument/2006/customXml" ds:itemID="{3C259A6B-A61F-40BE-9146-5B6BBE0E37DC}">
  <ds:schemaRefs>
    <ds:schemaRef ds:uri="http://purl.org/dc/elements/1.1/"/>
    <ds:schemaRef ds:uri="http://www.w3.org/XML/1998/namespace"/>
    <ds:schemaRef ds:uri="http://schemas.openxmlformats.org/package/2006/metadata/core-properties"/>
    <ds:schemaRef ds:uri="http://schemas.microsoft.com/office/2006/documentManagement/types"/>
    <ds:schemaRef ds:uri="d6a0773c-5445-469e-9135-f38907035507"/>
    <ds:schemaRef ds:uri="http://schemas.microsoft.com/office/2006/metadata/properties"/>
    <ds:schemaRef ds:uri="http://purl.org/dc/dcmitype/"/>
    <ds:schemaRef ds:uri="http://purl.org/dc/terms/"/>
    <ds:schemaRef ds:uri="http://schemas.microsoft.com/office/infopath/2007/PartnerControls"/>
  </ds:schemaRefs>
</ds:datastoreItem>
</file>

<file path=customXml/itemProps4.xml><?xml version="1.0" encoding="utf-8"?>
<ds:datastoreItem xmlns:ds="http://schemas.openxmlformats.org/officeDocument/2006/customXml" ds:itemID="{F360B851-A4B8-48F5-8089-5A9395B934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ETP</vt:lpstr>
      <vt:lpstr>Annexure-I Mand Spares</vt:lpstr>
      <vt:lpstr>Annexure-II</vt:lpstr>
      <vt:lpstr>'Annexure-I Mand Spares'!Print_Titles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shivani</dc:creator>
  <cp:lastModifiedBy>Sumeet Sahay </cp:lastModifiedBy>
  <cp:lastPrinted>2024-02-23T11:52:20Z</cp:lastPrinted>
  <dcterms:created xsi:type="dcterms:W3CDTF">2005-09-21T03:53:00Z</dcterms:created>
  <dcterms:modified xsi:type="dcterms:W3CDTF">2024-02-23T11:54:40Z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0x0101008C04F206C975654E8CCDEA576779B71C</vt:lpwstr>
  </property>
  <property fmtid="{D5CDD505-2E9C-101B-9397-08002B2CF9AE}" pid="3" name="_dlc_DocIdItemGuid">
    <vt:lpwstr>ea5aa620-e89c-4a71-a744-c51b8b5f4463</vt:lpwstr>
  </property>
  <property fmtid="{D5CDD505-2E9C-101B-9397-08002B2CF9AE}" pid="4" name="ICV">
    <vt:lpwstr>13BDA2EE10084C908566E12E9C3D0A57_12</vt:lpwstr>
  </property>
  <property fmtid="{D5CDD505-2E9C-101B-9397-08002B2CF9AE}" pid="5" name="KSOProductBuildVer">
    <vt:lpwstr>1033-12.2.0.13431</vt:lpwstr>
  </property>
</Properties>
</file>