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Summary" sheetId="2" r:id="rId1"/>
    <sheet name="Add On" sheetId="3" r:id="rId2"/>
    <sheet name="BAP" sheetId="4" r:id="rId3"/>
    <sheet name="Corporate office" sheetId="5" r:id="rId4"/>
    <sheet name="CIT-IT" sheetId="30" r:id="rId5"/>
    <sheet name="BHEL-AGVC" sheetId="31" r:id="rId6"/>
    <sheet name="HRDI" sheetId="6" r:id="rId7"/>
    <sheet name="Township" sheetId="7" r:id="rId8"/>
    <sheet name="CFP" sheetId="8" r:id="rId9"/>
    <sheet name="CFFP" sheetId="9" r:id="rId10"/>
    <sheet name="EPD" sheetId="10" r:id="rId11"/>
    <sheet name="HEP" sheetId="34" r:id="rId12"/>
    <sheet name="HEEP" sheetId="11" r:id="rId13"/>
    <sheet name="HERP" sheetId="12" r:id="rId14"/>
    <sheet name="Trichy" sheetId="13" r:id="rId15"/>
    <sheet name="HPEP" sheetId="14" r:id="rId16"/>
    <sheet name="FSIP" sheetId="15" r:id="rId17"/>
    <sheet name="ISG" sheetId="16" r:id="rId18"/>
    <sheet name="R&amp;D" sheetId="29" r:id="rId19"/>
    <sheet name="IVP" sheetId="17" r:id="rId20"/>
    <sheet name="PEM" sheetId="18" r:id="rId21"/>
    <sheet name="PC AND THIRUMAYAM" sheetId="19" r:id="rId22"/>
    <sheet name="PSNR" sheetId="20" r:id="rId23"/>
    <sheet name="PSSR" sheetId="21" r:id="rId24"/>
    <sheet name="Jhansi" sheetId="22" r:id="rId25"/>
    <sheet name="PSWR" sheetId="23" r:id="rId26"/>
    <sheet name="ROD Mumbai" sheetId="28" r:id="rId27"/>
    <sheet name="HPVP" sheetId="24" r:id="rId28"/>
    <sheet name="SSBG" sheetId="25" r:id="rId29"/>
    <sheet name="TBG" sheetId="26" r:id="rId30"/>
    <sheet name="EMRP" sheetId="33" r:id="rId31"/>
    <sheet name="EDN" sheetId="27" r:id="rId32"/>
    <sheet name="Industry sector" sheetId="32" r:id="rId33"/>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2" l="1"/>
  <c r="G40" i="2"/>
  <c r="E40" i="2"/>
  <c r="E39" i="2"/>
  <c r="B9" i="23"/>
  <c r="F38" i="2"/>
  <c r="B18" i="23"/>
  <c r="G38" i="2"/>
  <c r="G37" i="2"/>
  <c r="F37" i="2"/>
  <c r="G220" i="26"/>
  <c r="F36" i="2"/>
  <c r="F35" i="2"/>
  <c r="F34" i="2"/>
  <c r="F33" i="2"/>
  <c r="F32" i="2"/>
  <c r="E31" i="2"/>
  <c r="G31" i="2"/>
  <c r="G30" i="2"/>
  <c r="E30" i="2"/>
  <c r="G29" i="2"/>
  <c r="E29" i="2"/>
  <c r="E27" i="2"/>
  <c r="E26" i="2" l="1"/>
  <c r="F25" i="2"/>
  <c r="G24" i="2"/>
  <c r="E24" i="2"/>
  <c r="G23" i="2"/>
  <c r="E23" i="2"/>
  <c r="G22" i="2"/>
  <c r="E22" i="2"/>
  <c r="E21" i="2"/>
  <c r="G20" i="2"/>
  <c r="E20" i="2"/>
  <c r="G19" i="2"/>
  <c r="E19" i="2"/>
  <c r="G18" i="2"/>
  <c r="E18" i="2"/>
  <c r="G17" i="2"/>
  <c r="E17" i="2"/>
  <c r="G16" i="2"/>
  <c r="E16" i="2"/>
  <c r="G14" i="2"/>
  <c r="E14" i="2"/>
  <c r="E13" i="2"/>
  <c r="E12" i="2"/>
  <c r="F11" i="2"/>
  <c r="G6" i="2"/>
  <c r="G10" i="2"/>
  <c r="F9" i="2"/>
  <c r="G8" i="2"/>
  <c r="F7" i="2"/>
  <c r="E6" i="2"/>
  <c r="E5" i="2"/>
  <c r="C468" i="10" l="1"/>
  <c r="C472" i="10" s="1"/>
  <c r="C8" i="21" l="1"/>
  <c r="F39" i="19" l="1"/>
  <c r="F40" i="19"/>
  <c r="F38" i="19"/>
  <c r="C14" i="22" l="1"/>
  <c r="D31" i="22" s="1"/>
  <c r="C18" i="17"/>
  <c r="C16" i="17"/>
  <c r="D19" i="15"/>
  <c r="D13" i="15"/>
  <c r="D24" i="12" l="1"/>
  <c r="D19" i="12"/>
  <c r="Q80" i="25" l="1"/>
  <c r="Q79" i="25"/>
  <c r="Q73" i="25"/>
  <c r="Q74" i="25"/>
  <c r="Q75" i="25"/>
  <c r="Q76" i="25"/>
  <c r="Q77" i="25"/>
  <c r="Q72" i="25"/>
  <c r="Q68" i="25"/>
  <c r="Q67" i="25"/>
  <c r="Q66" i="25"/>
  <c r="Q65" i="25"/>
  <c r="Q63" i="25"/>
  <c r="Q62" i="25"/>
  <c r="Q61" i="25"/>
  <c r="Q60" i="25"/>
  <c r="Q58" i="25"/>
  <c r="Q57" i="25"/>
  <c r="Q56" i="25"/>
  <c r="Q55" i="25"/>
  <c r="Q51" i="25"/>
  <c r="Q52" i="25"/>
  <c r="Q53" i="25"/>
  <c r="Q50" i="25"/>
  <c r="Q46" i="25"/>
  <c r="Q47" i="25"/>
  <c r="Q48" i="25"/>
  <c r="Q45" i="25"/>
  <c r="Q30" i="25"/>
  <c r="Q31" i="25"/>
  <c r="Q32" i="25"/>
  <c r="Q33" i="25"/>
  <c r="Q34" i="25"/>
  <c r="Q35" i="25"/>
  <c r="Q36" i="25"/>
  <c r="Q37" i="25"/>
  <c r="Q38" i="25"/>
  <c r="Q39" i="25"/>
  <c r="Q40" i="25"/>
  <c r="Q41" i="25"/>
  <c r="Q42" i="25"/>
  <c r="Q43" i="25"/>
  <c r="Q29" i="25"/>
  <c r="Q21" i="25"/>
  <c r="Q22" i="25"/>
  <c r="Q23" i="25"/>
  <c r="Q24" i="25"/>
  <c r="Q25" i="25"/>
  <c r="Q26" i="25"/>
  <c r="Q27" i="25"/>
  <c r="Q20" i="25"/>
  <c r="Q4" i="25"/>
  <c r="Q5" i="25"/>
  <c r="Q6" i="25"/>
  <c r="Q7" i="25"/>
  <c r="Q8" i="25"/>
  <c r="Q9" i="25"/>
  <c r="Q10" i="25"/>
  <c r="Q11" i="25"/>
  <c r="Q12" i="25"/>
  <c r="Q13" i="25"/>
  <c r="Q14" i="25"/>
  <c r="Q15" i="25"/>
  <c r="Q17" i="25"/>
  <c r="Q3" i="25"/>
  <c r="C11" i="18"/>
  <c r="P79" i="25"/>
  <c r="O77" i="25"/>
  <c r="P77" i="25" s="1"/>
  <c r="N77" i="25"/>
  <c r="N76" i="25"/>
  <c r="O76" i="25" s="1"/>
  <c r="P76" i="25" s="1"/>
  <c r="N75" i="25"/>
  <c r="O75" i="25" s="1"/>
  <c r="P75" i="25" s="1"/>
  <c r="P74" i="25"/>
  <c r="N74" i="25"/>
  <c r="O74" i="25" s="1"/>
  <c r="O73" i="25"/>
  <c r="P73" i="25" s="1"/>
  <c r="M73" i="25"/>
  <c r="N73" i="25" s="1"/>
  <c r="O72" i="25"/>
  <c r="P72" i="25" s="1"/>
  <c r="N72" i="25"/>
  <c r="P69" i="25"/>
  <c r="O68" i="25"/>
  <c r="P68" i="25" s="1"/>
  <c r="M68" i="25"/>
  <c r="N68" i="25" s="1"/>
  <c r="M67" i="25"/>
  <c r="N67" i="25" s="1"/>
  <c r="O67" i="25" s="1"/>
  <c r="P67" i="25" s="1"/>
  <c r="L67" i="25"/>
  <c r="P66" i="25"/>
  <c r="M66" i="25"/>
  <c r="N66" i="25" s="1"/>
  <c r="O66" i="25" s="1"/>
  <c r="P65" i="25"/>
  <c r="M65" i="25"/>
  <c r="N65" i="25" s="1"/>
  <c r="O65" i="25" s="1"/>
  <c r="P63" i="25"/>
  <c r="L63" i="25"/>
  <c r="M63" i="25" s="1"/>
  <c r="N63" i="25" s="1"/>
  <c r="O63" i="25" s="1"/>
  <c r="M62" i="25"/>
  <c r="N62" i="25" s="1"/>
  <c r="O62" i="25" s="1"/>
  <c r="P62" i="25" s="1"/>
  <c r="L62" i="25"/>
  <c r="N61" i="25"/>
  <c r="O61" i="25" s="1"/>
  <c r="P61" i="25" s="1"/>
  <c r="L61" i="25"/>
  <c r="M61" i="25" s="1"/>
  <c r="O60" i="25"/>
  <c r="P60" i="25" s="1"/>
  <c r="L60" i="25"/>
  <c r="M60" i="25" s="1"/>
  <c r="N60" i="25" s="1"/>
  <c r="P58" i="25"/>
  <c r="L58" i="25"/>
  <c r="M58" i="25" s="1"/>
  <c r="N58" i="25" s="1"/>
  <c r="O58" i="25" s="1"/>
  <c r="K58" i="25"/>
  <c r="N57" i="25"/>
  <c r="O57" i="25" s="1"/>
  <c r="P57" i="25" s="1"/>
  <c r="K57" i="25"/>
  <c r="L57" i="25" s="1"/>
  <c r="M57" i="25" s="1"/>
  <c r="L56" i="25"/>
  <c r="M56" i="25" s="1"/>
  <c r="N56" i="25" s="1"/>
  <c r="O56" i="25" s="1"/>
  <c r="P56" i="25" s="1"/>
  <c r="K56" i="25"/>
  <c r="N55" i="25"/>
  <c r="O55" i="25" s="1"/>
  <c r="P55" i="25" s="1"/>
  <c r="K55" i="25"/>
  <c r="L55" i="25" s="1"/>
  <c r="M55" i="25" s="1"/>
  <c r="P53" i="25"/>
  <c r="L53" i="25"/>
  <c r="M53" i="25" s="1"/>
  <c r="N53" i="25" s="1"/>
  <c r="O53" i="25" s="1"/>
  <c r="K53" i="25"/>
  <c r="J53" i="25"/>
  <c r="O52" i="25"/>
  <c r="P52" i="25" s="1"/>
  <c r="K52" i="25"/>
  <c r="L52" i="25" s="1"/>
  <c r="M52" i="25" s="1"/>
  <c r="N52" i="25" s="1"/>
  <c r="J52" i="25"/>
  <c r="J51" i="25"/>
  <c r="K51" i="25" s="1"/>
  <c r="L51" i="25" s="1"/>
  <c r="M51" i="25" s="1"/>
  <c r="N51" i="25" s="1"/>
  <c r="O51" i="25" s="1"/>
  <c r="P51" i="25" s="1"/>
  <c r="M50" i="25"/>
  <c r="N50" i="25" s="1"/>
  <c r="O50" i="25" s="1"/>
  <c r="P50" i="25" s="1"/>
  <c r="J50" i="25"/>
  <c r="K50" i="25" s="1"/>
  <c r="L50" i="25" s="1"/>
  <c r="L48" i="25"/>
  <c r="M48" i="25" s="1"/>
  <c r="N48" i="25" s="1"/>
  <c r="O48" i="25" s="1"/>
  <c r="P48" i="25" s="1"/>
  <c r="J48" i="25"/>
  <c r="K48" i="25" s="1"/>
  <c r="O47" i="25"/>
  <c r="P47" i="25" s="1"/>
  <c r="K47" i="25"/>
  <c r="L47" i="25" s="1"/>
  <c r="M47" i="25" s="1"/>
  <c r="N47" i="25" s="1"/>
  <c r="J47" i="25"/>
  <c r="N46" i="25"/>
  <c r="O46" i="25" s="1"/>
  <c r="P46" i="25" s="1"/>
  <c r="J46" i="25"/>
  <c r="K46" i="25" s="1"/>
  <c r="L46" i="25" s="1"/>
  <c r="M46" i="25" s="1"/>
  <c r="J45" i="25"/>
  <c r="K45" i="25" s="1"/>
  <c r="L45" i="25" s="1"/>
  <c r="M45" i="25" s="1"/>
  <c r="N45" i="25" s="1"/>
  <c r="O45" i="25" s="1"/>
  <c r="P45" i="25" s="1"/>
  <c r="P43" i="25"/>
  <c r="L43" i="25"/>
  <c r="M43" i="25" s="1"/>
  <c r="N43" i="25" s="1"/>
  <c r="O43" i="25" s="1"/>
  <c r="I43" i="25"/>
  <c r="J43" i="25" s="1"/>
  <c r="K43" i="25" s="1"/>
  <c r="P42" i="25"/>
  <c r="L42" i="25"/>
  <c r="M42" i="25" s="1"/>
  <c r="N42" i="25" s="1"/>
  <c r="O42" i="25" s="1"/>
  <c r="I42" i="25"/>
  <c r="J42" i="25" s="1"/>
  <c r="K42" i="25" s="1"/>
  <c r="I41" i="25"/>
  <c r="J41" i="25" s="1"/>
  <c r="K41" i="25" s="1"/>
  <c r="L41" i="25" s="1"/>
  <c r="M41" i="25" s="1"/>
  <c r="N41" i="25" s="1"/>
  <c r="O41" i="25" s="1"/>
  <c r="P41" i="25" s="1"/>
  <c r="I40" i="25"/>
  <c r="J40" i="25" s="1"/>
  <c r="K40" i="25" s="1"/>
  <c r="L40" i="25" s="1"/>
  <c r="M40" i="25" s="1"/>
  <c r="N40" i="25" s="1"/>
  <c r="O40" i="25" s="1"/>
  <c r="P40" i="25" s="1"/>
  <c r="P39" i="25"/>
  <c r="L39" i="25"/>
  <c r="M39" i="25" s="1"/>
  <c r="N39" i="25" s="1"/>
  <c r="O39" i="25" s="1"/>
  <c r="I39" i="25"/>
  <c r="J39" i="25" s="1"/>
  <c r="K39" i="25" s="1"/>
  <c r="L38" i="25"/>
  <c r="M38" i="25" s="1"/>
  <c r="N38" i="25" s="1"/>
  <c r="O38" i="25" s="1"/>
  <c r="P38" i="25" s="1"/>
  <c r="I38" i="25"/>
  <c r="J38" i="25" s="1"/>
  <c r="K38" i="25" s="1"/>
  <c r="I37" i="25"/>
  <c r="J37" i="25" s="1"/>
  <c r="K37" i="25" s="1"/>
  <c r="L37" i="25" s="1"/>
  <c r="M37" i="25" s="1"/>
  <c r="N37" i="25" s="1"/>
  <c r="O37" i="25" s="1"/>
  <c r="P37" i="25" s="1"/>
  <c r="I36" i="25"/>
  <c r="J36" i="25" s="1"/>
  <c r="K36" i="25" s="1"/>
  <c r="L36" i="25" s="1"/>
  <c r="M36" i="25" s="1"/>
  <c r="N36" i="25" s="1"/>
  <c r="O36" i="25" s="1"/>
  <c r="P36" i="25" s="1"/>
  <c r="P35" i="25"/>
  <c r="L35" i="25"/>
  <c r="M35" i="25" s="1"/>
  <c r="N35" i="25" s="1"/>
  <c r="O35" i="25" s="1"/>
  <c r="I35" i="25"/>
  <c r="J35" i="25" s="1"/>
  <c r="K35" i="25" s="1"/>
  <c r="L34" i="25"/>
  <c r="M34" i="25" s="1"/>
  <c r="N34" i="25" s="1"/>
  <c r="O34" i="25" s="1"/>
  <c r="P34" i="25" s="1"/>
  <c r="I34" i="25"/>
  <c r="J34" i="25" s="1"/>
  <c r="K34" i="25" s="1"/>
  <c r="I33" i="25"/>
  <c r="J33" i="25" s="1"/>
  <c r="K33" i="25" s="1"/>
  <c r="L33" i="25" s="1"/>
  <c r="M33" i="25" s="1"/>
  <c r="N33" i="25" s="1"/>
  <c r="O33" i="25" s="1"/>
  <c r="P33" i="25" s="1"/>
  <c r="I32" i="25"/>
  <c r="J32" i="25" s="1"/>
  <c r="K32" i="25" s="1"/>
  <c r="L32" i="25" s="1"/>
  <c r="M32" i="25" s="1"/>
  <c r="N32" i="25" s="1"/>
  <c r="O32" i="25" s="1"/>
  <c r="P32" i="25" s="1"/>
  <c r="P31" i="25"/>
  <c r="L31" i="25"/>
  <c r="M31" i="25" s="1"/>
  <c r="N31" i="25" s="1"/>
  <c r="O31" i="25" s="1"/>
  <c r="I31" i="25"/>
  <c r="J31" i="25" s="1"/>
  <c r="K31" i="25" s="1"/>
  <c r="L30" i="25"/>
  <c r="M30" i="25" s="1"/>
  <c r="N30" i="25" s="1"/>
  <c r="O30" i="25" s="1"/>
  <c r="P30" i="25" s="1"/>
  <c r="I30" i="25"/>
  <c r="J30" i="25" s="1"/>
  <c r="K30" i="25" s="1"/>
  <c r="I29" i="25"/>
  <c r="J29" i="25" s="1"/>
  <c r="K29" i="25" s="1"/>
  <c r="L29" i="25" s="1"/>
  <c r="M29" i="25" s="1"/>
  <c r="N29" i="25" s="1"/>
  <c r="O29" i="25" s="1"/>
  <c r="P29" i="25" s="1"/>
  <c r="I27" i="25"/>
  <c r="J27" i="25" s="1"/>
  <c r="K27" i="25" s="1"/>
  <c r="L27" i="25" s="1"/>
  <c r="M27" i="25" s="1"/>
  <c r="N27" i="25" s="1"/>
  <c r="O27" i="25" s="1"/>
  <c r="P27" i="25" s="1"/>
  <c r="L26" i="25"/>
  <c r="M26" i="25" s="1"/>
  <c r="N26" i="25" s="1"/>
  <c r="O26" i="25" s="1"/>
  <c r="P26" i="25" s="1"/>
  <c r="I26" i="25"/>
  <c r="J26" i="25" s="1"/>
  <c r="K26" i="25" s="1"/>
  <c r="I25" i="25"/>
  <c r="J25" i="25" s="1"/>
  <c r="K25" i="25" s="1"/>
  <c r="L25" i="25" s="1"/>
  <c r="M25" i="25" s="1"/>
  <c r="N25" i="25" s="1"/>
  <c r="O25" i="25" s="1"/>
  <c r="P25" i="25" s="1"/>
  <c r="I24" i="25"/>
  <c r="J24" i="25" s="1"/>
  <c r="K24" i="25" s="1"/>
  <c r="L24" i="25" s="1"/>
  <c r="M24" i="25" s="1"/>
  <c r="N24" i="25" s="1"/>
  <c r="O24" i="25" s="1"/>
  <c r="P24" i="25" s="1"/>
  <c r="I23" i="25"/>
  <c r="J23" i="25" s="1"/>
  <c r="K23" i="25" s="1"/>
  <c r="L23" i="25" s="1"/>
  <c r="M23" i="25" s="1"/>
  <c r="N23" i="25" s="1"/>
  <c r="O23" i="25" s="1"/>
  <c r="P23" i="25" s="1"/>
  <c r="L22" i="25"/>
  <c r="M22" i="25" s="1"/>
  <c r="N22" i="25" s="1"/>
  <c r="O22" i="25" s="1"/>
  <c r="P22" i="25" s="1"/>
  <c r="I22" i="25"/>
  <c r="J22" i="25" s="1"/>
  <c r="K22" i="25" s="1"/>
  <c r="I21" i="25"/>
  <c r="J21" i="25" s="1"/>
  <c r="K21" i="25" s="1"/>
  <c r="L21" i="25" s="1"/>
  <c r="M21" i="25" s="1"/>
  <c r="N21" i="25" s="1"/>
  <c r="O21" i="25" s="1"/>
  <c r="P21" i="25" s="1"/>
  <c r="I20" i="25"/>
  <c r="J20" i="25" s="1"/>
  <c r="K20" i="25" s="1"/>
  <c r="L20" i="25" s="1"/>
  <c r="M20" i="25" s="1"/>
  <c r="N20" i="25" s="1"/>
  <c r="O20" i="25" s="1"/>
  <c r="P20" i="25" s="1"/>
  <c r="E17" i="25"/>
  <c r="F17" i="25" s="1"/>
  <c r="G17" i="25" s="1"/>
  <c r="H17" i="25" s="1"/>
  <c r="I17" i="25" s="1"/>
  <c r="J17" i="25" s="1"/>
  <c r="K17" i="25" s="1"/>
  <c r="L17" i="25" s="1"/>
  <c r="M17" i="25" s="1"/>
  <c r="N17" i="25" s="1"/>
  <c r="O17" i="25" s="1"/>
  <c r="P17" i="25" s="1"/>
  <c r="P16" i="25"/>
  <c r="I15" i="25"/>
  <c r="J15" i="25" s="1"/>
  <c r="K15" i="25" s="1"/>
  <c r="L15" i="25" s="1"/>
  <c r="M15" i="25" s="1"/>
  <c r="N15" i="25" s="1"/>
  <c r="O15" i="25" s="1"/>
  <c r="P15" i="25" s="1"/>
  <c r="I14" i="25"/>
  <c r="J14" i="25" s="1"/>
  <c r="K14" i="25" s="1"/>
  <c r="L14" i="25" s="1"/>
  <c r="M14" i="25" s="1"/>
  <c r="N14" i="25" s="1"/>
  <c r="O14" i="25" s="1"/>
  <c r="P14" i="25" s="1"/>
  <c r="I13" i="25"/>
  <c r="J13" i="25" s="1"/>
  <c r="K13" i="25" s="1"/>
  <c r="L13" i="25" s="1"/>
  <c r="M13" i="25" s="1"/>
  <c r="N13" i="25" s="1"/>
  <c r="O13" i="25" s="1"/>
  <c r="P13" i="25" s="1"/>
  <c r="I12" i="25"/>
  <c r="J12" i="25" s="1"/>
  <c r="K12" i="25" s="1"/>
  <c r="L12" i="25" s="1"/>
  <c r="M12" i="25" s="1"/>
  <c r="N12" i="25" s="1"/>
  <c r="O12" i="25" s="1"/>
  <c r="P12" i="25" s="1"/>
  <c r="J11" i="25"/>
  <c r="K11" i="25" s="1"/>
  <c r="L11" i="25" s="1"/>
  <c r="M11" i="25" s="1"/>
  <c r="N11" i="25" s="1"/>
  <c r="O11" i="25" s="1"/>
  <c r="P11" i="25" s="1"/>
  <c r="I11" i="25"/>
  <c r="J10" i="25"/>
  <c r="K10" i="25" s="1"/>
  <c r="L10" i="25" s="1"/>
  <c r="M10" i="25" s="1"/>
  <c r="N10" i="25" s="1"/>
  <c r="O10" i="25" s="1"/>
  <c r="P10" i="25" s="1"/>
  <c r="I10" i="25"/>
  <c r="J9" i="25"/>
  <c r="K9" i="25" s="1"/>
  <c r="L9" i="25" s="1"/>
  <c r="M9" i="25" s="1"/>
  <c r="N9" i="25" s="1"/>
  <c r="O9" i="25" s="1"/>
  <c r="P9" i="25" s="1"/>
  <c r="I9" i="25"/>
  <c r="J8" i="25"/>
  <c r="K8" i="25" s="1"/>
  <c r="L8" i="25" s="1"/>
  <c r="M8" i="25" s="1"/>
  <c r="N8" i="25" s="1"/>
  <c r="O8" i="25" s="1"/>
  <c r="P8" i="25" s="1"/>
  <c r="I8" i="25"/>
  <c r="J7" i="25"/>
  <c r="K7" i="25" s="1"/>
  <c r="L7" i="25" s="1"/>
  <c r="M7" i="25" s="1"/>
  <c r="N7" i="25" s="1"/>
  <c r="O7" i="25" s="1"/>
  <c r="P7" i="25" s="1"/>
  <c r="I7" i="25"/>
  <c r="J6" i="25"/>
  <c r="K6" i="25" s="1"/>
  <c r="L6" i="25" s="1"/>
  <c r="M6" i="25" s="1"/>
  <c r="N6" i="25" s="1"/>
  <c r="O6" i="25" s="1"/>
  <c r="P6" i="25" s="1"/>
  <c r="I6" i="25"/>
  <c r="J5" i="25"/>
  <c r="K5" i="25" s="1"/>
  <c r="L5" i="25" s="1"/>
  <c r="M5" i="25" s="1"/>
  <c r="N5" i="25" s="1"/>
  <c r="O5" i="25" s="1"/>
  <c r="P5" i="25" s="1"/>
  <c r="I5" i="25"/>
  <c r="J4" i="25"/>
  <c r="K4" i="25" s="1"/>
  <c r="L4" i="25" s="1"/>
  <c r="M4" i="25" s="1"/>
  <c r="N4" i="25" s="1"/>
  <c r="O4" i="25" s="1"/>
  <c r="P4" i="25" s="1"/>
  <c r="I4" i="25"/>
  <c r="J3" i="25"/>
  <c r="K3" i="25" s="1"/>
  <c r="L3" i="25" s="1"/>
  <c r="M3" i="25" s="1"/>
  <c r="N3" i="25" s="1"/>
  <c r="O3" i="25" s="1"/>
  <c r="P3" i="25" s="1"/>
  <c r="I3" i="25"/>
  <c r="B23" i="20"/>
  <c r="P80" i="25" l="1"/>
</calcChain>
</file>

<file path=xl/sharedStrings.xml><?xml version="1.0" encoding="utf-8"?>
<sst xmlns="http://schemas.openxmlformats.org/spreadsheetml/2006/main" count="3662" uniqueCount="1868">
  <si>
    <t>Sl No.</t>
  </si>
  <si>
    <t>Units</t>
  </si>
  <si>
    <t>BASIS OF SUM INSURED</t>
  </si>
  <si>
    <t xml:space="preserve">FIRE APPLIANCE CATEGORY </t>
  </si>
  <si>
    <t>Factory Sum Insured.  As per Summary of Assets schedule attached (Rs. in  Crore)</t>
  </si>
  <si>
    <t>Office Sum Insured.  As per Summary of Assets schedule attached (Rs. in  Crore)</t>
  </si>
  <si>
    <t>Township Sum Insured.  As per Summary of Assets schedule attached (Rs. in  Crore)</t>
  </si>
  <si>
    <t>ASSCP, Gurgaon</t>
  </si>
  <si>
    <t>WDV</t>
  </si>
  <si>
    <t>D</t>
  </si>
  <si>
    <t>BAP, Ranipet</t>
  </si>
  <si>
    <t>A+B+D</t>
  </si>
  <si>
    <r>
      <t xml:space="preserve">BHEL-CIT IT items on </t>
    </r>
    <r>
      <rPr>
        <b/>
        <sz val="9"/>
        <color indexed="8"/>
        <rFont val="Arial"/>
        <family val="2"/>
      </rPr>
      <t>Floater basis &amp; Replacement value</t>
    </r>
  </si>
  <si>
    <t>Replacement Value</t>
  </si>
  <si>
    <r>
      <t xml:space="preserve">BHEL-Township </t>
    </r>
    <r>
      <rPr>
        <b/>
        <sz val="9"/>
        <color indexed="8"/>
        <rFont val="Arial"/>
        <family val="2"/>
      </rPr>
      <t>(Replacement Basis)</t>
    </r>
  </si>
  <si>
    <t>CPWD Plinth Area Rates &amp; Replacement Value</t>
  </si>
  <si>
    <t>B</t>
  </si>
  <si>
    <r>
      <t xml:space="preserve">BHEL-Corp Office </t>
    </r>
    <r>
      <rPr>
        <b/>
        <sz val="9"/>
        <color indexed="8"/>
        <rFont val="Arial"/>
        <family val="2"/>
      </rPr>
      <t>(Replacement Basis)</t>
    </r>
  </si>
  <si>
    <t>Market Value &amp; PAR 2012</t>
  </si>
  <si>
    <t>BHEL-AGVC (Replacement Basis)</t>
  </si>
  <si>
    <t>BHEL-HRDI (Replacement Basis)</t>
  </si>
  <si>
    <t>CFFP, Haridwar</t>
  </si>
  <si>
    <t>GROSS BLOCK</t>
  </si>
  <si>
    <t>A, B D</t>
  </si>
  <si>
    <t>CFP, Rudrapur</t>
  </si>
  <si>
    <t>EDN, Bangalore</t>
  </si>
  <si>
    <t>EMRP, Mumbai</t>
  </si>
  <si>
    <t>C</t>
  </si>
  <si>
    <t>EPD, Bangalore</t>
  </si>
  <si>
    <t>HEEP, Haridwar</t>
  </si>
  <si>
    <t>HEP-Bhopal</t>
  </si>
  <si>
    <t>Written down value</t>
  </si>
  <si>
    <t>HERP, Varanasi</t>
  </si>
  <si>
    <t>Net Block</t>
  </si>
  <si>
    <t>HPBP, Trichy</t>
  </si>
  <si>
    <t>BOOK VALUE</t>
  </si>
  <si>
    <t>A&amp;B</t>
  </si>
  <si>
    <t>HPEP, Hyderabad</t>
  </si>
  <si>
    <t>A,B,C &amp; D</t>
  </si>
  <si>
    <t>FSIP, Jagdishpur</t>
  </si>
  <si>
    <t>ISG-Banglore</t>
  </si>
  <si>
    <t>Purchase Value</t>
  </si>
  <si>
    <t>IVP, Goindwal</t>
  </si>
  <si>
    <t>PEM, Noida</t>
  </si>
  <si>
    <t>D+B</t>
  </si>
  <si>
    <t>Piping Centre, Chennai</t>
  </si>
  <si>
    <t>Stright line depn</t>
  </si>
  <si>
    <t>A</t>
  </si>
  <si>
    <t>Thirumayam</t>
  </si>
  <si>
    <t>PS-TS, Noida (Replacement Basis)</t>
  </si>
  <si>
    <t>R&amp;D, Hyderabad</t>
  </si>
  <si>
    <t xml:space="preserve">TP-Jhansi </t>
  </si>
  <si>
    <t xml:space="preserve">HPVP-Vizag </t>
  </si>
  <si>
    <t>Book Value</t>
  </si>
  <si>
    <t>A &amp; B</t>
  </si>
  <si>
    <t>PSNR, Noida</t>
  </si>
  <si>
    <t>PSSR Chennai (incl. SAS Secunderabad)</t>
  </si>
  <si>
    <t>SSBG, Noida</t>
  </si>
  <si>
    <t>Industry Sector</t>
  </si>
  <si>
    <t>TBG Noida</t>
  </si>
  <si>
    <t>ROD Locations</t>
  </si>
  <si>
    <t>PSWR</t>
  </si>
  <si>
    <t>R&amp;D, Hyderabad (Bangalore Location)</t>
  </si>
  <si>
    <t>Total (A)</t>
  </si>
  <si>
    <t>S.No</t>
  </si>
  <si>
    <t>EARTHQUAKE</t>
  </si>
  <si>
    <t>ACCIDENTAL DAMAGE DURING MOVEMENT OF GOODS</t>
  </si>
  <si>
    <t>Accidental damage during movement of goods</t>
  </si>
  <si>
    <t>Accidental Damage during movement of goods</t>
  </si>
  <si>
    <t>Spontaneous Combustion</t>
  </si>
  <si>
    <t>TERRORISM</t>
  </si>
  <si>
    <t>R&amp;D Hyderabad</t>
  </si>
  <si>
    <t>Terrorism</t>
  </si>
  <si>
    <t>ADD Ons under Fire-Policy 2022-23 (Opted by Units)</t>
  </si>
  <si>
    <t>Fire-Policy 2022-23</t>
  </si>
  <si>
    <t>BAP- RANIPET</t>
  </si>
  <si>
    <t>Total</t>
  </si>
  <si>
    <t>BHEL CORPORATE OFFICE</t>
  </si>
  <si>
    <t>II</t>
  </si>
  <si>
    <t>FIRE POLICY</t>
  </si>
  <si>
    <t>LIST OF ASSETS</t>
  </si>
  <si>
    <t>Description</t>
  </si>
  <si>
    <t>Sum Insured</t>
  </si>
  <si>
    <t>Basis of Sum</t>
  </si>
  <si>
    <t>Fire appliance</t>
  </si>
  <si>
    <t>(Amt. In Rs.Crores)</t>
  </si>
  <si>
    <t>Insured</t>
  </si>
  <si>
    <t>Category</t>
  </si>
  <si>
    <t>(i)</t>
  </si>
  <si>
    <t>DESCRIPTION</t>
  </si>
  <si>
    <t>UNIT</t>
  </si>
  <si>
    <t>LIBRARY</t>
  </si>
  <si>
    <t>Small UPS</t>
  </si>
  <si>
    <t>NAS Storage</t>
  </si>
  <si>
    <t>Wireless Access Point</t>
  </si>
  <si>
    <t>Webcam</t>
  </si>
  <si>
    <t>BHEL TOWNSHIP, NOIDA</t>
  </si>
  <si>
    <t>BHARAT HEAVY ELECTRICALS LIMITED</t>
  </si>
  <si>
    <t>RUDRAPUR</t>
  </si>
  <si>
    <t>ADDRESS OF LOCATION</t>
  </si>
  <si>
    <t>KICHHA BY PASS ROAD RUDRAPUR  DISTT UDHAM SINGH NAGAR  PIN 263153</t>
  </si>
  <si>
    <t>S. NO.</t>
  </si>
  <si>
    <t>TYPE OF ASSETS</t>
  </si>
  <si>
    <t>SUM INSURED (AMOUNT IN RS.)</t>
  </si>
  <si>
    <t>SUM INSURED OF ADD ON COVER OPTED (AMOUNT IN RS.)</t>
  </si>
  <si>
    <t>BUILDING</t>
  </si>
  <si>
    <t>PLANT &amp; MACHINERY</t>
  </si>
  <si>
    <t>FURNITURE, FIXTURES FITTINGS &amp; OTHER CONTENTS</t>
  </si>
  <si>
    <t>STOCK</t>
  </si>
  <si>
    <t>TOTAL FIRE POLICY SUM INSURED RS.</t>
  </si>
  <si>
    <t>EARTH-QUAKE</t>
  </si>
  <si>
    <t>TERROR-ISM</t>
  </si>
  <si>
    <t>OMMISSION TO INSURE</t>
  </si>
  <si>
    <t>SPONTANEOUS COMBUSTION</t>
  </si>
  <si>
    <t>REMOVAL OF DEBRIS</t>
  </si>
  <si>
    <t>THEFT &amp; BURGLARY</t>
  </si>
  <si>
    <t>DETERIOR-ATION OF STOCKS</t>
  </si>
  <si>
    <t>ELECTRICAL &amp; MECHANICAL BREAKDOWN</t>
  </si>
  <si>
    <t>FACTORY ASSETS</t>
  </si>
  <si>
    <t>TOWNSHIP ASSETS</t>
  </si>
  <si>
    <t>TOTAL</t>
  </si>
  <si>
    <t>BELOW MENTIONED INFORMATION NOT TO BE SHARED WITH UNDERWRITER.</t>
  </si>
  <si>
    <t>BASIS OF SUM INSURED OF ADD ON COVER TO BE OPTED UNER FIRE POLICY</t>
  </si>
  <si>
    <t xml:space="preserve">TYPE OF ADD ON </t>
  </si>
  <si>
    <t>EQUIVELENT TO FIRE POLICY SUM INSURED</t>
  </si>
  <si>
    <t>5% OF SUM INSURED OF BUILDING MACHINERY AND ACCESSORIES (BMA))</t>
  </si>
  <si>
    <t>THE ADD ON COVER IS INTENDED TO COVER DAMAGES DURING MOVEMENT OF GOODS WITHIN BHEL PREMISES. AS SUCH SUM INSURED FOR FACTORY ASSETS WOULD BE THE SUM INSURED FOR THIS COVER. UNITS MAY SUITABILY ASCERTAIN THE SUM INSURED FOR THE ADD ON COVER.</t>
  </si>
  <si>
    <t>SUM INSURED OF RELATIVE COMMODITY</t>
  </si>
  <si>
    <t>SPECIFIC SUM INSURED (SI) UPTO MAXIMUM 10% OF FIRE POLICY SI</t>
  </si>
  <si>
    <t xml:space="preserve">SPECIFIC SUM INSURED  </t>
  </si>
  <si>
    <t>VALUE OF ELECTRICAL AND MECHANICAL EQUIPMENTS</t>
  </si>
  <si>
    <t>DETERIORATION OF STOCKS</t>
  </si>
  <si>
    <t>FIRE POLICY SUM INSURED FOR STOCKS</t>
  </si>
  <si>
    <t>DETAILS OF SUM INSURED UNDER FIRE POLICY FOR THE YEAR 2022-23 W.E.F. 01.06.2022</t>
  </si>
  <si>
    <t>CFFP HARIDWAR</t>
  </si>
  <si>
    <t>Building</t>
  </si>
  <si>
    <t>Furniture &amp; Fixtures</t>
  </si>
  <si>
    <t>Plant &amp; Machinery</t>
  </si>
  <si>
    <t>Fire Policy (Building, Plant &amp; Machinery, Inventory and Others to be specified)</t>
  </si>
  <si>
    <t xml:space="preserve">Factory Assets </t>
  </si>
  <si>
    <t>Gross Block</t>
  </si>
  <si>
    <t xml:space="preserve">Township Assets </t>
  </si>
  <si>
    <t>(ii)</t>
  </si>
  <si>
    <t>Declaration Policy</t>
  </si>
  <si>
    <t>HEEP-HARIDWAR</t>
  </si>
  <si>
    <t>Rs. In Crs</t>
  </si>
  <si>
    <t>HERP VARANASI 2020-21</t>
  </si>
  <si>
    <t>Stock</t>
  </si>
  <si>
    <t>WIP</t>
  </si>
  <si>
    <t>FG</t>
  </si>
  <si>
    <t>FFF</t>
  </si>
  <si>
    <t>Office Equipment</t>
  </si>
  <si>
    <t>Electrical Installation</t>
  </si>
  <si>
    <t>EDP</t>
  </si>
  <si>
    <t>TRICHY UNIT</t>
  </si>
  <si>
    <t>Category of Assets</t>
  </si>
  <si>
    <t>Fire Appliance Category</t>
  </si>
  <si>
    <t>HPEP HYDERABAD</t>
  </si>
  <si>
    <t>Material &amp; Components</t>
  </si>
  <si>
    <t>Work in Progress</t>
  </si>
  <si>
    <t>Finished Goods</t>
  </si>
  <si>
    <t>FSIP JAGDISHPUR</t>
  </si>
  <si>
    <t>Plant and Machinery</t>
  </si>
  <si>
    <t>Furniture and Fittings</t>
  </si>
  <si>
    <t>Inventory (Raw materials)</t>
  </si>
  <si>
    <t>Electric installation</t>
  </si>
  <si>
    <t>Hospital equipment</t>
  </si>
  <si>
    <t>ISG BANGALORE</t>
  </si>
  <si>
    <t xml:space="preserve"> </t>
  </si>
  <si>
    <t>DETAILS FOR FIRE POLICY 2020-21 IVP, GOINDWAL</t>
  </si>
  <si>
    <t>PEM NOIDA</t>
  </si>
  <si>
    <t xml:space="preserve"> Information for Tender for Fire  Policies for  period 2020-21</t>
  </si>
  <si>
    <t>PSNR NOIDA</t>
  </si>
  <si>
    <t>LIST OF  ITEMS FOR FIRE POLICY 2020-21</t>
  </si>
  <si>
    <t>(i)   FIRE POLICY</t>
  </si>
  <si>
    <t>Furniture &amp; Furnishing Items</t>
  </si>
  <si>
    <t>Purchase Price</t>
  </si>
  <si>
    <t>Fax, Drinking Water Coolers</t>
  </si>
  <si>
    <t>Camera(Sony-5532455D33021)</t>
  </si>
  <si>
    <t>Stationery Items</t>
  </si>
  <si>
    <t>Telephone Instruments, battery bank &amp; charged cable system</t>
  </si>
  <si>
    <t>R.O Plant</t>
  </si>
  <si>
    <t>Glow Sign Boards</t>
  </si>
  <si>
    <t>Package Unit of 15 Ton &amp; Split AC(Eight Nos)</t>
  </si>
  <si>
    <t>Plazma TV (Three Nos)</t>
  </si>
  <si>
    <t>Digital Board</t>
  </si>
  <si>
    <t>Window AC(Three Nos)</t>
  </si>
  <si>
    <t>Tower AC (Nine Nos)</t>
  </si>
  <si>
    <t>PROJECTORS (2Nos)</t>
  </si>
  <si>
    <t>DG SET   (1 No)</t>
  </si>
  <si>
    <t>DG SET  165 KV (1 No.)</t>
  </si>
  <si>
    <t>DG SET 250 KV (5 Nos.)</t>
  </si>
  <si>
    <t xml:space="preserve"> PPPU THIRUMAYAM</t>
  </si>
  <si>
    <t>SL NO.</t>
  </si>
  <si>
    <t>ITEMS AT SAS SECUNDRABAD</t>
  </si>
  <si>
    <t>VALUE</t>
  </si>
  <si>
    <t xml:space="preserve">                                                          BHARAT HEAVY ELECTRICALS LIMITED, UNIT : JHANSI</t>
  </si>
  <si>
    <t>NET BLOCK</t>
  </si>
  <si>
    <t>PSWR NAGPUR</t>
  </si>
  <si>
    <t>Factory</t>
  </si>
  <si>
    <t>Township</t>
  </si>
  <si>
    <t>1110 LVA &lt;10000 P&amp;M</t>
  </si>
  <si>
    <t>STOCK IN HAND</t>
  </si>
  <si>
    <t>Value to be insured</t>
  </si>
  <si>
    <t>S.No.</t>
  </si>
  <si>
    <t>Quantity</t>
  </si>
  <si>
    <t>Value(Rs.)  2008-2009</t>
  </si>
  <si>
    <t>Value(Rs.)  2009-2010</t>
  </si>
  <si>
    <t>Value(Rs.)  2010-2011</t>
  </si>
  <si>
    <t>Value(Rs.)  2011-2012</t>
  </si>
  <si>
    <t>Value(Rs.)  2012-2013</t>
  </si>
  <si>
    <t>Value(Rs.)  2013-2014</t>
  </si>
  <si>
    <t>Value (Rs.) 2014-15</t>
  </si>
  <si>
    <t>Value (Rs.) 2015-16</t>
  </si>
  <si>
    <t>Value (Rs.)
2016-17</t>
  </si>
  <si>
    <t>Value (Rs.)
2017-18</t>
  </si>
  <si>
    <t>Value (Rs.)
2018-19</t>
  </si>
  <si>
    <t>Value (Rs.)
2019-20</t>
  </si>
  <si>
    <t>Value (Rs.)
2020-21</t>
  </si>
  <si>
    <t>AC package system</t>
  </si>
  <si>
    <t>1 Unit</t>
  </si>
  <si>
    <t>Work station</t>
  </si>
  <si>
    <t>package</t>
  </si>
  <si>
    <t>Fire Alarm system</t>
  </si>
  <si>
    <t>1 unit</t>
  </si>
  <si>
    <t>.</t>
  </si>
  <si>
    <t>*</t>
  </si>
  <si>
    <t>Light Fitting</t>
  </si>
  <si>
    <t>Electrical Lighting</t>
  </si>
  <si>
    <t>False celling</t>
  </si>
  <si>
    <t>chairs</t>
  </si>
  <si>
    <t>vanishing Blind</t>
  </si>
  <si>
    <t>40 Nos.</t>
  </si>
  <si>
    <t>telephone instrument</t>
  </si>
  <si>
    <t>Books</t>
  </si>
  <si>
    <t>celling/pedestal &amp; wall Fans</t>
  </si>
  <si>
    <t>cel-44, wall 52</t>
  </si>
  <si>
    <t>Store Items *</t>
  </si>
  <si>
    <t>Split AC</t>
  </si>
  <si>
    <t>4 Nos.</t>
  </si>
  <si>
    <t>*  Store items are being procured/ maintained regularly.</t>
  </si>
  <si>
    <t>Items Procured after feb'2008</t>
  </si>
  <si>
    <t>Godrej material supplied-SSBG</t>
  </si>
  <si>
    <t>Work station-SSBG</t>
  </si>
  <si>
    <t>Split AC- SSBG</t>
  </si>
  <si>
    <t>5 Nos.</t>
  </si>
  <si>
    <t>Split AC-TS</t>
  </si>
  <si>
    <t>2 Nos.</t>
  </si>
  <si>
    <t>Window AC-SSBG</t>
  </si>
  <si>
    <t>1 Nos.</t>
  </si>
  <si>
    <t>Water Coolers</t>
  </si>
  <si>
    <t>Refrigerator-SSBG</t>
  </si>
  <si>
    <t>Items Procured in 2011-12</t>
  </si>
  <si>
    <t>Split AC Samsung 1.5 T</t>
  </si>
  <si>
    <t>3 Nos.</t>
  </si>
  <si>
    <t>Stablier</t>
  </si>
  <si>
    <t>DVD Player Sony</t>
  </si>
  <si>
    <t>LCD 40" samsung</t>
  </si>
  <si>
    <t>Microwave Oven(IFB)</t>
  </si>
  <si>
    <t>chairs (Wipro)</t>
  </si>
  <si>
    <t>105 Nos.</t>
  </si>
  <si>
    <t>Audio System(Ahuja)</t>
  </si>
  <si>
    <t>1 set</t>
  </si>
  <si>
    <t>Executive Table (Godrej viva)</t>
  </si>
  <si>
    <t>Pedestal(Godrej viva)</t>
  </si>
  <si>
    <t>Storage back unit(God. viva)</t>
  </si>
  <si>
    <t>Executive Table (Godrej S-1071)</t>
  </si>
  <si>
    <t>Exe. Chair(Godrej PCH-7001 D)</t>
  </si>
  <si>
    <t>Visitors chair(Godrej PCH-5102 R)</t>
  </si>
  <si>
    <t>9 Nos.</t>
  </si>
  <si>
    <t>Storage back  unit (My-fair)</t>
  </si>
  <si>
    <t>Items Procured in 2012-13</t>
  </si>
  <si>
    <t>Split AC-SSBG</t>
  </si>
  <si>
    <t>7 Nos.</t>
  </si>
  <si>
    <t>Steel Almirah(Godrej make)</t>
  </si>
  <si>
    <t>3  Nos.</t>
  </si>
  <si>
    <r>
      <t xml:space="preserve">FURNITURE FOR ED SSBG &amp; HERP </t>
    </r>
    <r>
      <rPr>
        <sz val="10"/>
        <color indexed="8"/>
        <rFont val="Calibri"/>
        <family val="2"/>
      </rPr>
      <t>(high back chair- Rs. 162562/-, main desk-Rs.19558/-,   mobile pedestal-Rs. 8611/-  , ERU LHS-Rs.14493/-, Credenza-Rs.44123/-  coffee table-Rs.8042/-, sofa set-Rs. 38704/- )  + taxes</t>
    </r>
  </si>
  <si>
    <t>10 Nos.</t>
  </si>
  <si>
    <r>
      <t xml:space="preserve">FURNITURE FOR SSBG NOIDA </t>
    </r>
    <r>
      <rPr>
        <sz val="10"/>
        <color indexed="8"/>
        <rFont val="Calibri"/>
        <family val="2"/>
      </rPr>
      <t>(steel almirah- Rs.69065/-,                           sofa set- Rs. 40903/-,                                Alice table- Rs. 8964/-,                        filing cabinet- Rs. 27251/-) + taxes</t>
    </r>
  </si>
  <si>
    <t>Items Procured in 2013-14</t>
  </si>
  <si>
    <t>Rates in 2013-14</t>
  </si>
  <si>
    <t>Coffee Table ,GM/R&amp;M Office</t>
  </si>
  <si>
    <t>01 Nos.</t>
  </si>
  <si>
    <t xml:space="preserve">FURNITURE FOR ED SSBG OFFICE : GODREJ ENZO TABLE </t>
  </si>
  <si>
    <t>Items Procured in 2014-15</t>
  </si>
  <si>
    <t>Rates in 2014-15</t>
  </si>
  <si>
    <t>Split AC-SSBG &amp; TS</t>
  </si>
  <si>
    <t>13 Nos</t>
  </si>
  <si>
    <t>Steel Almirah(Gorej Make ) HR</t>
  </si>
  <si>
    <t xml:space="preserve">BIOMETRIC Attendance Recording System </t>
  </si>
  <si>
    <t>04 Nos</t>
  </si>
  <si>
    <t>CCTV Monitoring &amp; Survillience System .</t>
  </si>
  <si>
    <t xml:space="preserve">08 Cameras &amp; DVR </t>
  </si>
  <si>
    <t>Items Procured in 2015-16</t>
  </si>
  <si>
    <t>Rates in 2015-16</t>
  </si>
  <si>
    <t xml:space="preserve">Window AC in ED Office </t>
  </si>
  <si>
    <t>01 No.</t>
  </si>
  <si>
    <t>Fridge (LG) Make / GM-SSBG Office</t>
  </si>
  <si>
    <t xml:space="preserve">Godreh High Back Chair / GM Office </t>
  </si>
  <si>
    <t>Fire Alarm Panel</t>
  </si>
  <si>
    <t>Items Procured in 2016-17</t>
  </si>
  <si>
    <t>Rates in 2016-17</t>
  </si>
  <si>
    <t>High Back Chair for GM/Plng office</t>
  </si>
  <si>
    <t>Three nos. Split ACs (2 Voltas + 1 Carrier)*</t>
  </si>
  <si>
    <t>03 Nos.</t>
  </si>
  <si>
    <t>Two nos. Split Acs (Voltas) *</t>
  </si>
  <si>
    <t>02 Nos.</t>
  </si>
  <si>
    <t>Electrical Items**</t>
  </si>
  <si>
    <t>Package</t>
  </si>
  <si>
    <t>* Five Split ACs sl. 3 &amp; 4 shifted from PSHQ, New Delhi to SSBG, Noida
* * Electrical items are being procured/ maintained regularly.</t>
  </si>
  <si>
    <t>Items Procured in 2017-18</t>
  </si>
  <si>
    <t>Rates in 2017-18</t>
  </si>
  <si>
    <t>Fridge Videocon Make for AGM/Noida Centre</t>
  </si>
  <si>
    <t>High Back Chair for AGM/Admin &amp; GM/Noida Centre</t>
  </si>
  <si>
    <t>Hand Dryer for 2nd &amp; 3rd floor washroom</t>
  </si>
  <si>
    <t>04 Nos.</t>
  </si>
  <si>
    <t>Vinyl Flooring at 3rd floor (PSTS)</t>
  </si>
  <si>
    <t>Roller Blind in 3rd floor VC room</t>
  </si>
  <si>
    <t>13 nos.</t>
  </si>
  <si>
    <t>LED (Samsung) for ED/PSTS</t>
  </si>
  <si>
    <t>Items Procured in 2018-19</t>
  </si>
  <si>
    <t>Rates in 2018-19</t>
  </si>
  <si>
    <t>Paper Shredder for SSBG-Sect.</t>
  </si>
  <si>
    <t>* items shifted from corporate office</t>
  </si>
  <si>
    <t>BHARAT HEAVY ELECTRICALS LIMITED, TBG, Sector 142, Noida - 201305</t>
  </si>
  <si>
    <t>TRANSMISSION BUSINESS GROUP</t>
  </si>
  <si>
    <t xml:space="preserve">S. No. </t>
  </si>
  <si>
    <t>Particulars</t>
  </si>
  <si>
    <t>Value to be Insured</t>
  </si>
  <si>
    <t>Amount</t>
  </si>
  <si>
    <t>Computer &amp; Accessories (EDP)</t>
  </si>
  <si>
    <t>Gross Block(Rs.)</t>
  </si>
  <si>
    <t>Accum. Dep.</t>
  </si>
  <si>
    <t>WDV(Rs.)</t>
  </si>
  <si>
    <t>Server - 2 way rack</t>
  </si>
  <si>
    <t>WIPRO</t>
  </si>
  <si>
    <t>HQ</t>
  </si>
  <si>
    <t>Server - 4 way rack</t>
  </si>
  <si>
    <t>Server -2 way rack 
5 x 146 GB HDD in palce of 
5 x 73 GB</t>
  </si>
  <si>
    <t>Server -4 way rack 
4 x 300 GB HDD in palce of 
4 x 73 GB</t>
  </si>
  <si>
    <t>MS Windows Server 2003 Enterprise Edition, Licence &amp; SA</t>
  </si>
  <si>
    <t>Red Hat Enterprise Linux AS4</t>
  </si>
  <si>
    <t>Firewall Appliance</t>
  </si>
  <si>
    <t>Note Book-General</t>
  </si>
  <si>
    <t>HCL Infosystems Ltd.</t>
  </si>
  <si>
    <t>Graphic Workstation - P4</t>
  </si>
  <si>
    <t>Server- 2 Way Rack (Type- I)</t>
  </si>
  <si>
    <t>Layer 2 Switch- 24 Port (Type- I)</t>
  </si>
  <si>
    <t>Layer 3 Switch (Type-I)</t>
  </si>
  <si>
    <t>Red Hat Enterprise Linux AS Standard V5</t>
  </si>
  <si>
    <t>Microsoft Windows Server 2008 Enterprise Edition</t>
  </si>
  <si>
    <t>Microsoft Client Access</t>
  </si>
  <si>
    <t>Microsoft Office Sharepoint CAL 2007</t>
  </si>
  <si>
    <t>Microsoft Office Sharepoint Enterprise CAL 2007</t>
  </si>
  <si>
    <t xml:space="preserve">LENOVO LAPTOPS L420 </t>
  </si>
  <si>
    <t>SMALL LENOVO LAPTOPS</t>
  </si>
  <si>
    <t xml:space="preserve">PC-GENERAL M91  </t>
  </si>
  <si>
    <t>LASERJET PRINTER 1566</t>
  </si>
  <si>
    <t>LASERJET PRINTER 2055</t>
  </si>
  <si>
    <t xml:space="preserve">LASERJET A4 COLOR CP3525 </t>
  </si>
  <si>
    <t>SMALL UPS EMERION 1000BX</t>
  </si>
  <si>
    <t>WEBCAM DLINK</t>
  </si>
  <si>
    <t xml:space="preserve">SERVER 2 WAY HP DL 380 G7 </t>
  </si>
  <si>
    <t>Mcrosoft Windows Server Enterprise Edition Lic/SA with Media LV</t>
  </si>
  <si>
    <t>Microsoft Windows Server CAL Lic/SA  LV</t>
  </si>
  <si>
    <t>Microsoft System  Center Configuration Manager Client. Management   Lic/SA LV</t>
  </si>
  <si>
    <t xml:space="preserve">Microsoft SharePoint Enterprice CAL Lic/SA </t>
  </si>
  <si>
    <t>Notebook -General</t>
  </si>
  <si>
    <t>Wipro Limited</t>
  </si>
  <si>
    <t>PC - General</t>
  </si>
  <si>
    <t>Engineering PC</t>
  </si>
  <si>
    <t>LED Projectors</t>
  </si>
  <si>
    <t>Graphics Workstation -Type-I I</t>
  </si>
  <si>
    <t>Laserjet Printer -A4 Mono Personal</t>
  </si>
  <si>
    <t>Laserjet Printer -A4 Mono General</t>
  </si>
  <si>
    <t>Laserjet Printer -A4 Mono High End</t>
  </si>
  <si>
    <t>Laserjet Printer -A3 Mono High End</t>
  </si>
  <si>
    <t>Laserjet Printer -A4 Color Low End</t>
  </si>
  <si>
    <t>Laserjet Printer -A3 Color</t>
  </si>
  <si>
    <t>Scanner -A4 Color High End</t>
  </si>
  <si>
    <t>Scanner - A3 Color High End</t>
  </si>
  <si>
    <t>Server 2-Way</t>
  </si>
  <si>
    <t>UTP Cable Tester</t>
  </si>
  <si>
    <t>Server - 2 Way Rack (Higher HDD)</t>
  </si>
  <si>
    <t>Server - 2 Way Rack (Higher RAM)</t>
  </si>
  <si>
    <t>Red Hat Enterprise Linux Server v5 or latest with 5 years subscription and support (for updates &amp; upgrades, telephonic / web support) from the Principal OEM (with media)</t>
  </si>
  <si>
    <t>TBNS</t>
  </si>
  <si>
    <t>Dual Screen VC System</t>
  </si>
  <si>
    <t>Wipro Infotech Limited</t>
  </si>
  <si>
    <t xml:space="preserve">Notebook  - General </t>
  </si>
  <si>
    <t>Hitachi Systems Micro Clinic Pvt. Ltd.</t>
  </si>
  <si>
    <t>Laserjet Printer  - A4 Mono Personal</t>
  </si>
  <si>
    <t>MFS  - A4  Mono (Print, Copy, FAX and Scan)</t>
  </si>
  <si>
    <t>Laserjet Printer  - A4 Mono General</t>
  </si>
  <si>
    <t>Laserjet Printer  - A3 Mono</t>
  </si>
  <si>
    <t xml:space="preserve">Layer 2 switch </t>
  </si>
  <si>
    <t>SREI EQIUPMENT FINANCE LIMITED</t>
  </si>
  <si>
    <t>Electrical Equipments</t>
  </si>
  <si>
    <t>Projector</t>
  </si>
  <si>
    <t>Air Conditioner</t>
  </si>
  <si>
    <t>AIR CONDITIONER</t>
  </si>
  <si>
    <t>Canon Fax Machine - L-220</t>
  </si>
  <si>
    <t>L-140 FAX MACHINE CANON</t>
  </si>
  <si>
    <t xml:space="preserve">M/s R S CARPERATION </t>
  </si>
  <si>
    <t>TBG - HQ</t>
  </si>
  <si>
    <t>Advant Noida</t>
  </si>
  <si>
    <t>Air Command Engineers</t>
  </si>
  <si>
    <t>NOIDA- ED Office</t>
  </si>
  <si>
    <t>Television- LED</t>
  </si>
  <si>
    <t>Aarco One</t>
  </si>
  <si>
    <t>Biometric Attendance System (2 No.s)</t>
  </si>
  <si>
    <t>iVision Systech Pvt. Ltd.</t>
  </si>
  <si>
    <t>Refrigerator</t>
  </si>
  <si>
    <t>Vijay Sales</t>
  </si>
  <si>
    <t>Office Furniture &amp; Fixtures</t>
  </si>
  <si>
    <t>Information for declaring value for Fire Insurance Policy for the policy period 2021-2022</t>
  </si>
  <si>
    <t>(Amt. in Rs. Crores)</t>
  </si>
  <si>
    <t>Basis of Insured</t>
  </si>
  <si>
    <t>Fire Appliances Category</t>
  </si>
  <si>
    <r>
      <t>A.</t>
    </r>
    <r>
      <rPr>
        <b/>
        <sz val="7"/>
        <color theme="1"/>
        <rFont val="Times New Roman"/>
        <family val="1"/>
      </rPr>
      <t xml:space="preserve">     </t>
    </r>
    <r>
      <rPr>
        <b/>
        <sz val="12"/>
        <color theme="1"/>
        <rFont val="Garamond"/>
        <family val="1"/>
      </rPr>
      <t>Fire Policy</t>
    </r>
  </si>
  <si>
    <t>Others fixed Assets</t>
  </si>
  <si>
    <t>WDV/ NET VALUE AS ON 31.03.2021</t>
  </si>
  <si>
    <t>Stock(s)/Stores</t>
  </si>
  <si>
    <t>ADD ON COVERS  (EARTHQUAKE)</t>
  </si>
  <si>
    <t>OPTIONAL ADD ON COVERS (THEFT AND BURGALRY)</t>
  </si>
  <si>
    <t>WDV/ NET VALUE AS ON 31.03.2022</t>
  </si>
  <si>
    <t>Value (Rs.)
2021-22</t>
  </si>
  <si>
    <t>BHEL SOLAR BUSINESS DIVISION (SBD) BENGALURU</t>
  </si>
  <si>
    <t>FIRE POLICY FOR FACTORY ASSETS</t>
  </si>
  <si>
    <t>Asset No.</t>
  </si>
  <si>
    <t>Asset description</t>
  </si>
  <si>
    <t>Asset Value for Fire Policy (Rs.)</t>
  </si>
  <si>
    <t>SOLID CORE BAY ALUMINA BODY EXTN</t>
  </si>
  <si>
    <t>CANTEEN I FLOOR EXTENSION</t>
  </si>
  <si>
    <t>CTI LABORATORY BLDG</t>
  </si>
  <si>
    <t>INSULATOR STOCKYARD -NEAR FDY</t>
  </si>
  <si>
    <t>5 TON BLUNGER</t>
  </si>
  <si>
    <t>OVER HEAD TANK</t>
  </si>
  <si>
    <t>CONSTRUCTION OF TOIL</t>
  </si>
  <si>
    <t>TOILET</t>
  </si>
  <si>
    <t>EXTENSION OF SC BAY OFFICE ROOM</t>
  </si>
  <si>
    <t>WATER SOFETNER ROOM AT CTI</t>
  </si>
  <si>
    <t>SUBSTORE IN S.C. DEPARTMENT</t>
  </si>
  <si>
    <t>CONSTRUCTION OF RM BIN</t>
  </si>
  <si>
    <t>CONST. OF OFFICE ROOM</t>
  </si>
  <si>
    <t>CONST OF TOILETS (RK)</t>
  </si>
  <si>
    <t>PACKING BAY</t>
  </si>
  <si>
    <t>SPORTS ROOM</t>
  </si>
  <si>
    <t>CONSTN OF IB AREA</t>
  </si>
  <si>
    <t>EXTENSION OF CAR PARK</t>
  </si>
  <si>
    <t>ATTENDANCE RECORDING SYSTEM</t>
  </si>
  <si>
    <t>FENCING OF CTI BUILDING</t>
  </si>
  <si>
    <t>CONSTRUCTION OF TOILET FOR ISG  (381)</t>
  </si>
  <si>
    <t>Elevator of CTI</t>
  </si>
  <si>
    <t>HOT &amp; COLD CHAMBER</t>
  </si>
  <si>
    <t>BLUNGER</t>
  </si>
  <si>
    <t>SECUTIRY WALL &amp; WATCH TOWER</t>
  </si>
  <si>
    <t>CANTEEN BUILDING</t>
  </si>
  <si>
    <t>WATER FACILITIES - LPG YARD HYDRANTS &amp; FOUNDATION</t>
  </si>
  <si>
    <t>ACCOMMODTN FOR NON IBR BOILERS AT CANTEEN/HVT LAB</t>
  </si>
  <si>
    <t>FACILITIES FOR STATION POST INSULATORS IN IB BAY</t>
  </si>
  <si>
    <t>MANUFACTURING BAY-SPV</t>
  </si>
  <si>
    <t>FINISHED GOODS YARD-SPV</t>
  </si>
  <si>
    <t>EXTENSION OF SPV MANUFACTURING BAY</t>
  </si>
  <si>
    <t>LADIES TOILET FOR CPBG &amp; CI</t>
  </si>
  <si>
    <t>CAR PARK AT TOWNSHIP'A'</t>
  </si>
  <si>
    <t>TOILET FOR VVIP GUEST HOUSE</t>
  </si>
  <si>
    <t>STORAGE TANK FOR BWSSSB WATER</t>
  </si>
  <si>
    <t>STP PLANT - TOWNSHIP A</t>
  </si>
  <si>
    <t>PANASONIC RUGGED TABLET - NB04</t>
  </si>
  <si>
    <t>HP PC - GENERAL</t>
  </si>
  <si>
    <t>GRAPICS WORKSTATION - TYPE-I(HP)</t>
  </si>
  <si>
    <t>NOTEBOOK -GENERAL</t>
  </si>
  <si>
    <t>ENGINEERING PC</t>
  </si>
  <si>
    <t>HP GRAPHICS WORKSTATION- TYPE-I</t>
  </si>
  <si>
    <t>PLOTTER - A0 LOW END (INK JET)</t>
  </si>
  <si>
    <t>5KVA UPS</t>
  </si>
  <si>
    <t>SERVER HARDWARE, SAN STORAGE &amp; SWITCHES</t>
  </si>
  <si>
    <t>SERVER 2 WAY</t>
  </si>
  <si>
    <t>LAYER 2 SWITCH -24 PORT L2</t>
  </si>
  <si>
    <t>LAYER 2 SWITCH -48 PORT L2</t>
  </si>
  <si>
    <t>ROUTER</t>
  </si>
  <si>
    <t>24 PORT L2 SWITCH (1G LX MODULE)</t>
  </si>
  <si>
    <t>RED HAT ENTERPRISE LINUX SERVER</t>
  </si>
  <si>
    <t>MICROSOFT WINDOWS SERVER STANDARD EDITION LIC/DS</t>
  </si>
  <si>
    <t>2TON CAPACITY ELECTRIC LIFT WITH CT TROLLEY</t>
  </si>
  <si>
    <t>BATTERY OPERATED FORK LIFT - 2 TON1</t>
  </si>
  <si>
    <t>FORKLIFT 3TON CAPACITY MODEL GX 300D</t>
  </si>
  <si>
    <t>PLATFORM WEIGHING BALANCE</t>
  </si>
  <si>
    <t>PNUEMATIC MANIPULATOR-50KG CAPACITY</t>
  </si>
  <si>
    <t>ACOUSTIC EMISSION SYSTEM</t>
  </si>
  <si>
    <t>ABRASIVE TESTING MACHINE</t>
  </si>
  <si>
    <t>FORKLIFT 5 TON CAPACITY</t>
  </si>
  <si>
    <t>WELDING MACHINE WITH ACCESSORIES</t>
  </si>
  <si>
    <t>EOT CRANE 3TON SPAN 14-15 M</t>
  </si>
  <si>
    <t>EOT CRANE - 3T CAP, SPAN 18-19M</t>
  </si>
  <si>
    <t>DIGITAL OSCILLOSCOPE</t>
  </si>
  <si>
    <t>DRY  BLOCK CALLIBRATION FURNANCE</t>
  </si>
  <si>
    <t>DIGITAL INSULATION TESTER</t>
  </si>
  <si>
    <t>TEST SOURCE PANEL</t>
  </si>
  <si>
    <t>HIGH VOLTAGE TESTER</t>
  </si>
  <si>
    <t>HYDRAULIC MANIPULATOR</t>
  </si>
  <si>
    <t>4MT FORK LIFT</t>
  </si>
  <si>
    <t>ULTRASONIC FLAW DETECTOR</t>
  </si>
  <si>
    <t>EOT CRANE 2T CAPACITY</t>
  </si>
  <si>
    <t>SINGLE PHASE TEST TRANSFORMERS</t>
  </si>
  <si>
    <t>HIGH SPEED CUTTING MACHINE</t>
  </si>
  <si>
    <t>DIESEL OPERATED FORKLIFT</t>
  </si>
  <si>
    <t>SLOTTED ANGLE STORAGE RACKS</t>
  </si>
  <si>
    <t>HYDRAULIC HAND PALLET TRUCK</t>
  </si>
  <si>
    <t>TRANSFORMER 1250 KVA PS.216 SPV TR1</t>
  </si>
  <si>
    <t>DIESEL OPERATED FORKLIFT 200KG</t>
  </si>
  <si>
    <t>CONTAINER/TRUCK UNLOADING RAMP</t>
  </si>
  <si>
    <t>WATER COOLING SYSTEM FOR 700 DIA PUGMILL</t>
  </si>
  <si>
    <t>AUTO TRANSFORMER 250 KVA0-440V VARIABLE</t>
  </si>
  <si>
    <t>AUTO TRANSFORMER 80A  0-440V VARAIBLE</t>
  </si>
  <si>
    <t>DRIVE IN RACKING SYSTEM FOR SPV FG YARD</t>
  </si>
  <si>
    <t>BATTERY OPERATED PALLET TRUCK - 5MT</t>
  </si>
  <si>
    <t>PRESSURE VESSEL FOR DRY BAG ISO PRESS</t>
  </si>
  <si>
    <t>FLEXI  MOULD / COMPOSITE INSLR DIA 152/120</t>
  </si>
  <si>
    <t>2 T SCISSORS LIFT</t>
  </si>
  <si>
    <t>VARIABLE SPPED DRIVE 90KW</t>
  </si>
  <si>
    <t>VARIABLE SPPED DRIVE 55KW</t>
  </si>
  <si>
    <t>VARIABLE SPPED DRIVE 37KW</t>
  </si>
  <si>
    <t>VARIABLE SPPED DRIVE 100HP</t>
  </si>
  <si>
    <t>500 KVA DISTRIBUTION TRANSFORMER</t>
  </si>
  <si>
    <t>PRESSURE CALIBRATOR 0-700 KG/SQCM</t>
  </si>
  <si>
    <t>BATTERY OPERATED PALLET TRUCK - 5T</t>
  </si>
  <si>
    <t>COLLING TOWER FOR GENERATOR 150TR</t>
  </si>
  <si>
    <t>DIESEL OPERATED FORKLIFT 5 TON</t>
  </si>
  <si>
    <t>DIESL FORKLIFT 3T</t>
  </si>
  <si>
    <t>ARO PISTON PUMP WITH REGULATOR</t>
  </si>
  <si>
    <t>HYDRUALIC LAB PRESS</t>
  </si>
  <si>
    <t>Digital Hardness Testing M/C with Spares</t>
  </si>
  <si>
    <t>ROTARY TABLETING M/C</t>
  </si>
  <si>
    <t>BUSBAR PUNCHING BENDING &amp; SHEARING M\C</t>
  </si>
  <si>
    <t>HYDRAULIC  PRESSURE TESTING M\C</t>
  </si>
  <si>
    <t>ABRASION TESTING M\C</t>
  </si>
  <si>
    <t>AUTOMATION SYSTEM FOR DISC INSULATOR GROGGING</t>
  </si>
  <si>
    <t>BELT CONVEYOR 400BW-3500 MM LONG</t>
  </si>
  <si>
    <t>DIGITAL OSCILLOSCOPE DSO 600MHz</t>
  </si>
  <si>
    <t>AIR COOLED WELDING TRANSFORMER</t>
  </si>
  <si>
    <t>WASHING MACHINE FOR FERRO FILTER CLOTH</t>
  </si>
  <si>
    <t>SECONDARY INJECTION TEST KIT, SINGLE PHASE</t>
  </si>
  <si>
    <t>BAND SAW CUTTING MACHINE</t>
  </si>
  <si>
    <t>RUBBER INJECTION MOULDING MACHINE</t>
  </si>
  <si>
    <t>TENSILE TESTING MACHINE</t>
  </si>
  <si>
    <t>AUTOMATED DISC WASHING MACHINE</t>
  </si>
  <si>
    <t>ROTARY SCREW COMPRESSOR</t>
  </si>
  <si>
    <t>OIL LUBRICATED VACCUM PUMP</t>
  </si>
  <si>
    <t>CRIMPING MACHINE</t>
  </si>
  <si>
    <t>VARIABLE VOLTAGE TEST BENCH</t>
  </si>
  <si>
    <t>PRIMARY CURRENT INJECTION TEST KIT</t>
  </si>
  <si>
    <t>BATTERY OPERATED PALLET TRUCK-5 MT</t>
  </si>
  <si>
    <t>CHILLER FOR MOULDING MACHINE</t>
  </si>
  <si>
    <t>HYDRAULIC PICK AND PLACE CRANE 11 TON</t>
  </si>
  <si>
    <t>HYD SCISSORS LIFT TROLLEY, 3 TON CAPACITY</t>
  </si>
  <si>
    <t>AUTOMATION SYSTEM/SECURITY CLIP INSERTION FOR 420K</t>
  </si>
  <si>
    <t>SINGLE DECK 48" VIBRO SCREEN</t>
  </si>
  <si>
    <t>ELECTRICAL STACKERS</t>
  </si>
  <si>
    <t>VCB PANEL 11KV COMPRISING OF 8VCB</t>
  </si>
  <si>
    <t>AIR COMPRESSOR 211CFM</t>
  </si>
  <si>
    <t>ELEC.PALLET TRUCK - 2TON</t>
  </si>
  <si>
    <t>FUME EXHAUST KILLER WITH 1000 CU MT/HR</t>
  </si>
  <si>
    <t>BATTERY OPERATED PALLET TRUCK</t>
  </si>
  <si>
    <t>UPS 250kVA/3PH/415V WITH BATTERY 30 MIN</t>
  </si>
  <si>
    <t>AUTOMATIC SOLAR PV MODULE MFG PRODN LINE</t>
  </si>
  <si>
    <t>AUTOMATED VERTICAL STORAGE SYSTEM (AVSRS)</t>
  </si>
  <si>
    <t>INJECTION MOULDING MACHINE</t>
  </si>
  <si>
    <t>INJECTION TRANSFER MOULDING MACHINE</t>
  </si>
  <si>
    <t>AIR CONDITIONING UNIT FOR PROCESS AREA -SPV</t>
  </si>
  <si>
    <t>DG SET WITHOUT ACOUSTIC</t>
  </si>
  <si>
    <t>LASER MARKING MACHINE (FIBER LASER)</t>
  </si>
  <si>
    <t>AUTOMATION SYSTEM-DISC INSULATOR SHELL-PIN-CAP</t>
  </si>
  <si>
    <t>SPARES FOR CROMPTON GREAVES VCB DRAW OUT</t>
  </si>
  <si>
    <t>MINI FIRE TENDER WATER MIST &amp; CAF TECH</t>
  </si>
  <si>
    <t>AUTO PACKING UNIT</t>
  </si>
  <si>
    <t>MOTORIZED MOBILE STORAGE SYSTEM</t>
  </si>
  <si>
    <t>UPS 10 kVA FOR CCTV</t>
  </si>
  <si>
    <t>ACCOUSTIC EMISSION SYSTEM</t>
  </si>
  <si>
    <t>RFID USB PRO READER</t>
  </si>
  <si>
    <t>CONTROL SYSTEM /1000 KVA DG PARALLEL OPERATION</t>
  </si>
  <si>
    <t>BATTERY OPERATED ARIAL LADDER</t>
  </si>
  <si>
    <t>2209330-TABLET</t>
  </si>
  <si>
    <t>250KVA UPS WITHOUT BATTERY</t>
  </si>
  <si>
    <t>100 KVA UPS WITH BATTERY</t>
  </si>
  <si>
    <t>ELECTRICAL PANEL</t>
  </si>
  <si>
    <t>CAGE LIFT 2 TON CAPACITY</t>
  </si>
  <si>
    <t>ALU ARMOURED XLPE CABLE</t>
  </si>
  <si>
    <t>LAP CABLE</t>
  </si>
  <si>
    <t>400SQMM 3.5CORE ALU.ARMOURED LT CABLE</t>
  </si>
  <si>
    <t>LED STREET LIGHT</t>
  </si>
  <si>
    <t>LED STORE LIGHT</t>
  </si>
  <si>
    <t>COP ARMOURED XLPE CABLE 10SQMM X 4CORE</t>
  </si>
  <si>
    <t>VCB PANEL 11KV WITH2 INCOMING &amp; 3 OUTGOING</t>
  </si>
  <si>
    <t>SUB-PANEL 2 FOR SPV</t>
  </si>
  <si>
    <t>SUB-PANEL 1 FOR SPV</t>
  </si>
  <si>
    <t>LT PANEL-AIR COMPRESSOR</t>
  </si>
  <si>
    <t>ALUMI ARMER XLPE CABLE 50SQMM *4CORE</t>
  </si>
  <si>
    <t>COPPER UNARMED XLPE 1 CORE * 95 SQMM</t>
  </si>
  <si>
    <t>ELECTRICAL FACILITY IN NEW SPV BUIDING</t>
  </si>
  <si>
    <t>DG SET 1000KVA 415 V</t>
  </si>
  <si>
    <t>TRANSFORMER- 1000KVA</t>
  </si>
  <si>
    <t>LUGGAGE CARRIER VEHICLE</t>
  </si>
  <si>
    <t>FIRE ALARM SYSTEM</t>
  </si>
  <si>
    <t>HI WALL SPLIT AC UNITS 2T 5STAR</t>
  </si>
  <si>
    <t>CCTV SYSTEM</t>
  </si>
  <si>
    <t>AIR SHOWER CAPACITY</t>
  </si>
  <si>
    <t>SPLIT AC</t>
  </si>
  <si>
    <t>CASSETTE AC</t>
  </si>
  <si>
    <t>ALMIRAH WITH 30 LOCKERS</t>
  </si>
  <si>
    <t>2 T AC UNITS FOR AUDITORIUM</t>
  </si>
  <si>
    <t>ALMIRAH WITH 4 LOCKERS</t>
  </si>
  <si>
    <t>ALMIRAH WITH 6 LOCKERS</t>
  </si>
  <si>
    <t>PORTABLE AC 1 TR</t>
  </si>
  <si>
    <t>CCTV CAMERA - SCR</t>
  </si>
  <si>
    <t>PETROL OPERATED WEED CUTTER</t>
  </si>
  <si>
    <t>UPS 1KVA</t>
  </si>
  <si>
    <t>BOOKS STORAGE RACK, DRG 4 SK 2704/00</t>
  </si>
  <si>
    <t>SENATE SEATER,KAREENA MID BACK CHAIR</t>
  </si>
  <si>
    <t>PENTA WORK STATION</t>
  </si>
  <si>
    <t>CONFERENCE TABLE  TALK 10 SEATER GODREJ</t>
  </si>
  <si>
    <t>STORAGE UNIT, MODEL VSDU 7,GODREJ MAKE</t>
  </si>
  <si>
    <t>GODREJ MAKE DESK</t>
  </si>
  <si>
    <t>MODULAR FURNITURE</t>
  </si>
  <si>
    <t>MODULAR WORKSTATION(4SEATER)</t>
  </si>
  <si>
    <t>MANAGER TABLE</t>
  </si>
  <si>
    <t>MODULAR WORKSTATION(4)</t>
  </si>
  <si>
    <t>STORAGE (COMBO)</t>
  </si>
  <si>
    <t>MODULAR WORKSTATION(2SEATER)</t>
  </si>
  <si>
    <t>STORAGE (VERTICAL)</t>
  </si>
  <si>
    <t>STORAGE(COMBO)</t>
  </si>
  <si>
    <t>LED FALSE CEILING FITTINGS</t>
  </si>
  <si>
    <t>CABIN</t>
  </si>
  <si>
    <t>STORAGE(VERTICAL)</t>
  </si>
  <si>
    <t>MODULAR WORKSTATION(2)</t>
  </si>
  <si>
    <t>VERTICAL SLIDE DOOR</t>
  </si>
  <si>
    <t>THREE SEATER SOFA</t>
  </si>
  <si>
    <t>EXECUTIVE TABLE</t>
  </si>
  <si>
    <t>4 PERSON PENTAGON</t>
  </si>
  <si>
    <t>2 PERSON PENTAGON</t>
  </si>
  <si>
    <t>TABLE</t>
  </si>
  <si>
    <t>SOFA 3 SEATER</t>
  </si>
  <si>
    <t>MANAGER WORKSTTION</t>
  </si>
  <si>
    <t>VERTICAL SLIDING DOOR</t>
  </si>
  <si>
    <t>4 PERSON BACK TO BACK PENTAGON</t>
  </si>
  <si>
    <t>2 PERSON PENTAGONAL WORKSTATION</t>
  </si>
  <si>
    <t>MODULAR FURNITURE SCR</t>
  </si>
  <si>
    <t>KING SIZE BED</t>
  </si>
  <si>
    <t>KING SIZE BED WITH 8'x 4' HEAD</t>
  </si>
  <si>
    <t>KING SIZE BED WITH 10'x 4' HEAD</t>
  </si>
  <si>
    <t>Building 18 for PV Cell Line</t>
  </si>
  <si>
    <t>Building 35 for Solar Cell Line</t>
  </si>
  <si>
    <t>CONSTRN.OF AC ROOM FOR CHILLER PLANT-2 M</t>
  </si>
  <si>
    <t>TOILET FACILITIES FOR SHED NO 27 &amp; 28</t>
  </si>
  <si>
    <t>PV module cleaning bldg</t>
  </si>
  <si>
    <t>Fume Exhaust System for 20MW PV line</t>
  </si>
  <si>
    <t>Work stations for repair of string</t>
  </si>
  <si>
    <t>Light table</t>
  </si>
  <si>
    <t>Inspection table with mirror</t>
  </si>
  <si>
    <t>Counter Balanced Stacker</t>
  </si>
  <si>
    <t>Screw type Air Compressor</t>
  </si>
  <si>
    <t>Climatic Chamber-Testing of PV Modules</t>
  </si>
  <si>
    <t>LOCALISED WATER CHILLER</t>
  </si>
  <si>
    <t>Storage Racks for PV Module materials</t>
  </si>
  <si>
    <t>Compressed air line for Bldg. No. 18</t>
  </si>
  <si>
    <t>High Vac &amp; High Temp. Silver annealing</t>
  </si>
  <si>
    <t>Process Chilled water sys for solar cell</t>
  </si>
  <si>
    <t>2000KVA, 11KV prime rated DG Set</t>
  </si>
  <si>
    <t>DI Water Plant - Capacity 15 M3/hr</t>
  </si>
  <si>
    <t>Air Cond Sys for 105 MW cell line at B18</t>
  </si>
  <si>
    <t>Fume Exhaust System for PV Expansion - Bldg 18</t>
  </si>
  <si>
    <t>Shrink Wrap Machine</t>
  </si>
  <si>
    <t>Clean room air shower</t>
  </si>
  <si>
    <t>500 KVA UPS System</t>
  </si>
  <si>
    <t>Wafer carrier for Centrotherm PEVCD m/c</t>
  </si>
  <si>
    <t>Sludge Filter Press 500 lt</t>
  </si>
  <si>
    <t>50kVA string inverter as per PS-439-1118</t>
  </si>
  <si>
    <t>Indoor Metal Clad VCB VM12 &amp; Potential transformer</t>
  </si>
  <si>
    <t>11KV/415V, 2500 KVA ONAN Transformer</t>
  </si>
  <si>
    <t>BEVEL ETCHING MACHINE</t>
  </si>
  <si>
    <t>Pyranometer CMP-10</t>
  </si>
  <si>
    <t>Four Point Probe Resistivity tester</t>
  </si>
  <si>
    <t>SOLAR CELL SCREEN PRINTING SYSTEM</t>
  </si>
  <si>
    <t>INFRARED DRYING -CUM FIRING FURNACE FOR PRINTING</t>
  </si>
  <si>
    <t>pecvd equipment kit -2 tubes</t>
  </si>
  <si>
    <t>MRL DIFFUSION FURANCE UPGRADE KIT(156-MM) FOR 2</t>
  </si>
  <si>
    <t>P V MODULE LAMINATOR</t>
  </si>
  <si>
    <t>CONTROL CABINET &amp;CABLE SET FOR MRL DIFFUSION</t>
  </si>
  <si>
    <t>PV MODULE TESTER</t>
  </si>
  <si>
    <t>acid texturisation  station</t>
  </si>
  <si>
    <t>AUTOMATIC SOLAR CELL TESTER-CUM-SORTER</t>
  </si>
  <si>
    <t>PLASMA ETCHING MACHINE</t>
  </si>
  <si>
    <t>N2O UPGRADE KIT+SPARES FOR N2O UPGRADE KIT</t>
  </si>
  <si>
    <t>Sun Simulator for PV Modules</t>
  </si>
  <si>
    <t>Stack Splitter</t>
  </si>
  <si>
    <t>Wafer texturing bench</t>
  </si>
  <si>
    <t>Diffusion furnace</t>
  </si>
  <si>
    <t>Junction isolation &amp; PSG removal bench</t>
  </si>
  <si>
    <t>Metallization line (Printing &amp; drying station)</t>
  </si>
  <si>
    <t>Drying and co-firing line</t>
  </si>
  <si>
    <t>Testing and sorting station</t>
  </si>
  <si>
    <t>Chemical dispensing system (CDS)</t>
  </si>
  <si>
    <t>Waste Gas Abatement system for ARC equipment</t>
  </si>
  <si>
    <t>Gas delivery system for ARC equipment</t>
  </si>
  <si>
    <t>Lab wet bench</t>
  </si>
  <si>
    <t>Graphite boat drying station</t>
  </si>
  <si>
    <t>4-point probe for sheet resistivity</t>
  </si>
  <si>
    <t>Edge isolation tester</t>
  </si>
  <si>
    <t>Single wavelength ellipsometer</t>
  </si>
  <si>
    <t>Chemical analysis kit (Minilab)</t>
  </si>
  <si>
    <t>Corescan equipment</t>
  </si>
  <si>
    <t>Optical profiler</t>
  </si>
  <si>
    <t>Electronic Screen tension measuring device</t>
  </si>
  <si>
    <t>Precision balance</t>
  </si>
  <si>
    <t>Thermal profiler</t>
  </si>
  <si>
    <t>General purpose balance</t>
  </si>
  <si>
    <t>Wafer handling for diffusion furnace</t>
  </si>
  <si>
    <t>PECVD ARC deposition-4 tube system</t>
  </si>
  <si>
    <t>PECVD ARC deposition-3 tube system</t>
  </si>
  <si>
    <t>Wafer handling for PECVD ARC furnace</t>
  </si>
  <si>
    <t>Gas Leak detector for ARC</t>
  </si>
  <si>
    <t>POCl3 Diffusion Furnace for Solar Cells</t>
  </si>
  <si>
    <t>Cargo Lift- Supply</t>
  </si>
  <si>
    <t>50KVA STRING INVERTER</t>
  </si>
  <si>
    <t>LASER MARKING MACHINE</t>
  </si>
  <si>
    <t>CCTV-EDN</t>
  </si>
  <si>
    <t>LAN Cabling at SCPV Bldg 18</t>
  </si>
  <si>
    <t>Electrical work- Module Clg. area-1st fl</t>
  </si>
  <si>
    <t>UPS, 2x150KVA with parallel configuratio</t>
  </si>
  <si>
    <t>AC SYSTEM FOR BLDG.18</t>
  </si>
  <si>
    <t>Electrical Work at bld35 for 105MW augmn</t>
  </si>
  <si>
    <t>Electrical Work at bld18 for 105MW augmn</t>
  </si>
  <si>
    <t>11KV/415V, 2500 KVA Transformer</t>
  </si>
  <si>
    <t>PV /WIND Hybrid System</t>
  </si>
  <si>
    <t>Automatic PV Module Framing&amp;Locking M/c</t>
  </si>
  <si>
    <t>LASER SCRIBING MACHINE FOR SOLAR CELLS</t>
  </si>
  <si>
    <t>Battery Operated  Stacker</t>
  </si>
  <si>
    <t>Long Fork Hydraulic Hand Pallet Truck</t>
  </si>
  <si>
    <t>Trolley</t>
  </si>
  <si>
    <t>Manual Hydraulic Stacker</t>
  </si>
  <si>
    <t>Long fork battery operated pallet truck</t>
  </si>
  <si>
    <t>LED Television for 105 MW Solar Cell Line</t>
  </si>
  <si>
    <t>Supply of molded plastic cabinet</t>
  </si>
  <si>
    <t>Scrubber Drier machine</t>
  </si>
  <si>
    <t>Vacuum Cleaner (Dry &amp; Wet)</t>
  </si>
  <si>
    <t>CCTV system for Substations</t>
  </si>
  <si>
    <t>20 SEATER CONFERENCE</t>
  </si>
  <si>
    <t>CONFERENCE HAL,L CHAIR</t>
  </si>
  <si>
    <t>STORAGE RACK</t>
  </si>
  <si>
    <t>Wet Mopping Machine (Floor Scrubber Drier)</t>
  </si>
  <si>
    <t>Unpacking table</t>
  </si>
  <si>
    <t>Cabinets &amp; Storage Racks</t>
  </si>
  <si>
    <t>RCA Heaters</t>
  </si>
  <si>
    <t>SUB TOTAL (1)</t>
  </si>
  <si>
    <t>STOCK OF RAW MATERIAL, WORK IN PROGRESS &amp; FINISHED GOODS  (2)</t>
  </si>
  <si>
    <t>TOTAL (1+2)</t>
  </si>
  <si>
    <t>Audited</t>
  </si>
  <si>
    <t>NIL</t>
  </si>
  <si>
    <t>Land &amp; Buildings (including structures)</t>
  </si>
  <si>
    <t>Net Book Value</t>
  </si>
  <si>
    <t>Office and Other Equipments (incl. EDP Eqpt.)</t>
  </si>
  <si>
    <t>Electrical Installations</t>
  </si>
  <si>
    <t>Stock Items</t>
  </si>
  <si>
    <t>Notes:</t>
  </si>
  <si>
    <t>*Fire Appliance Category</t>
  </si>
  <si>
    <t xml:space="preserve">Type of Installation </t>
  </si>
  <si>
    <t>Hand Appliance &amp; Trailers Pumps/Fire Engines</t>
  </si>
  <si>
    <t>Hand Appliance &amp; Hydrant System</t>
  </si>
  <si>
    <t>Hand Appliance &amp; Independent Sprinkler/Fixed Water Spray System</t>
  </si>
  <si>
    <t>Hand Appliance &amp; Hydrant System &amp; Independent Sprinkler/Fixed Water Spray System</t>
  </si>
  <si>
    <t>LIST OF ADD ON COVERS REQUIRED</t>
  </si>
  <si>
    <t>SL No.</t>
  </si>
  <si>
    <t>Name of the Add on Cover</t>
  </si>
  <si>
    <t>Yes/No</t>
  </si>
  <si>
    <t>Sum Insured (Rs Crores)</t>
  </si>
  <si>
    <t>Earthquake</t>
  </si>
  <si>
    <t>Omission to insure (5% of sum insured)</t>
  </si>
  <si>
    <t>Theft &amp; Burglary</t>
  </si>
  <si>
    <t>Removal of debris (10% of sum insured)</t>
  </si>
  <si>
    <t>Electrical &amp; Mechanical Breakdown</t>
  </si>
  <si>
    <t>Any other (Please specify)</t>
  </si>
  <si>
    <t>(In Rs. Crores)</t>
  </si>
  <si>
    <t>Fixed Assets (Gross Block + CWIP)</t>
  </si>
  <si>
    <t>Stocks other than MIT &amp; SIT</t>
  </si>
  <si>
    <t>Based on Peak Month's data</t>
  </si>
  <si>
    <t>Mfg. Cost + Fixed and Variable Heads</t>
  </si>
  <si>
    <t>Material at township stores</t>
  </si>
  <si>
    <t>TOTAL (Rs. Crores)</t>
  </si>
  <si>
    <t>List of Asset (2022-23)</t>
  </si>
  <si>
    <t xml:space="preserve">Factory Building, Admn. Bldg.roads, etc. </t>
  </si>
  <si>
    <t>Computer Equipments</t>
  </si>
  <si>
    <t>Other Office Equipments</t>
  </si>
  <si>
    <t>Office Furniture</t>
  </si>
  <si>
    <t>Raw Materials &amp; Components</t>
  </si>
  <si>
    <t>WIP &amp; Finished Goods</t>
  </si>
  <si>
    <t xml:space="preserve">Stores &amp; Spares </t>
  </si>
  <si>
    <t>Township Buildings</t>
  </si>
  <si>
    <t>(B) LIST OF ADD ON COVERS REQUIRED</t>
  </si>
  <si>
    <t>1.   Earthquake</t>
  </si>
  <si>
    <t>2.  Theft &amp; Burglary.</t>
  </si>
  <si>
    <t>3.  Terrorism</t>
  </si>
  <si>
    <t>yes</t>
  </si>
  <si>
    <t>13                     (solar plant)</t>
  </si>
  <si>
    <t>DETAILS OF ASSETS FOR THE PURPOSE OF FIRE INSURANCE 2022-23</t>
  </si>
  <si>
    <t>Asset details for Fire &amp; earthquake Insurance</t>
  </si>
  <si>
    <t>Rs</t>
  </si>
  <si>
    <t>Office Assets</t>
  </si>
  <si>
    <t>Bifurcation</t>
  </si>
  <si>
    <t>AC - 17 NOS</t>
  </si>
  <si>
    <t>LED TV - 06 NOS</t>
  </si>
  <si>
    <t>REFRIGERATOR</t>
  </si>
  <si>
    <t>SOFA SET- 7 NOS</t>
  </si>
  <si>
    <t>GODREJ 1.50 TON SPLIT AC</t>
  </si>
  <si>
    <t>VOLTRIQ LED 43" SMART Tv</t>
  </si>
  <si>
    <t>Dd- plus mattress</t>
  </si>
  <si>
    <t>MS Racks 2 Nos at 14th &amp; 15th Floor</t>
  </si>
  <si>
    <t>Dining Table -  2 Nos</t>
  </si>
  <si>
    <t>GODREJ CUPBOARDS</t>
  </si>
  <si>
    <t>ADRIANA QUEEN BED</t>
  </si>
  <si>
    <t>ADRIANA SINGLE BED</t>
  </si>
  <si>
    <t>BED</t>
  </si>
  <si>
    <t>Bed  -6 Nos</t>
  </si>
  <si>
    <t>LEOMA CHAIR</t>
  </si>
  <si>
    <t>STORWEL MINOR</t>
  </si>
  <si>
    <t>LAPTOPS- EMPLOYEES</t>
  </si>
  <si>
    <t>Township Assets</t>
  </si>
  <si>
    <t>Residential Flats -</t>
  </si>
  <si>
    <t>Jolly Maker Apartments , Cuffeparade</t>
  </si>
  <si>
    <t>20 Flats D N Nagar Andhert West</t>
  </si>
  <si>
    <t>60 Flats Tilak Nagar Chembur</t>
  </si>
  <si>
    <t>12-Jolly Bhavan Khar</t>
  </si>
  <si>
    <t>12-A Sangita Colaba</t>
  </si>
  <si>
    <t>3 Parklane Khar</t>
  </si>
  <si>
    <t>6 Flats Parkwest-I Borivli</t>
  </si>
  <si>
    <t>Guest House</t>
  </si>
  <si>
    <t xml:space="preserve">Khetan Bhavan </t>
  </si>
  <si>
    <t>Maker Tower F Premises - Transfer from BHVP</t>
  </si>
  <si>
    <t>YES</t>
  </si>
  <si>
    <t xml:space="preserve"> PC Chennai</t>
  </si>
  <si>
    <t>ABSTRACT - FIRE POLICY LIST OF ITEMS TO BE COVERED FOR THE YEAR 2022-23</t>
  </si>
  <si>
    <r>
      <t xml:space="preserve">VALUE TO BE INSURED           </t>
    </r>
    <r>
      <rPr>
        <sz val="11"/>
        <rFont val="Rockwell"/>
        <family val="1"/>
      </rPr>
      <t>IN RS.</t>
    </r>
  </si>
  <si>
    <t>PSSR HQ (HR &amp;DTG)</t>
  </si>
  <si>
    <t>TSX IMTE</t>
  </si>
  <si>
    <r>
      <t xml:space="preserve">                                                         OPEN MARINE POLICY</t>
    </r>
    <r>
      <rPr>
        <sz val="12"/>
        <rFont val="Rockwell"/>
        <family val="1"/>
      </rPr>
      <t xml:space="preserve">                          </t>
    </r>
    <r>
      <rPr>
        <sz val="10"/>
        <rFont val="Rockwell"/>
        <family val="1"/>
      </rPr>
      <t xml:space="preserve"> IN RS.</t>
    </r>
  </si>
  <si>
    <t>Decalration</t>
  </si>
  <si>
    <t>CONSTRUCTION/ERECTION EQUIPMENTS-FACTORY</t>
  </si>
  <si>
    <t>INSURED VALUE DECLARATION - FIRE POLICY FOR THE YEAR 2022-23(TENDER INFORMATIONS)</t>
  </si>
  <si>
    <t>CALCULATION OF FIRE INSURANCE PREMIUM PAYABLE FOR THE YEAR 2021-22 (01.06.2021 TO 31.05.2022):</t>
  </si>
  <si>
    <t xml:space="preserve">Location   </t>
  </si>
  <si>
    <t>Total Amount (Rs.)</t>
  </si>
  <si>
    <t>CTI  Bangalore</t>
  </si>
  <si>
    <t>ASSCP</t>
  </si>
  <si>
    <t>Gurgaon</t>
  </si>
  <si>
    <t>D=A+B+C</t>
  </si>
  <si>
    <t>Value of the assets as on 31.03.21 -FACTORY</t>
  </si>
  <si>
    <t>Add: Assets capitalized upto June 2021</t>
  </si>
  <si>
    <t>Add: Capitalisation planned  upto June 2021</t>
  </si>
  <si>
    <t>Add: DST / DHI / Other funded assets</t>
  </si>
  <si>
    <t>Add: MNRE assets at ASSCP, Gurgaon</t>
  </si>
  <si>
    <t>Add: Funded Projects additions upto June 2021</t>
  </si>
  <si>
    <t>Add: Stores/library</t>
  </si>
  <si>
    <t>Total Value of The Assets – Factory (A)</t>
  </si>
  <si>
    <t>Value of the assets as on 31.03.21 –TOWNSHIP         (B)</t>
  </si>
  <si>
    <t>Total value of assets   C</t>
  </si>
  <si>
    <t>CATEGORY</t>
  </si>
  <si>
    <t>WDV at 31.3.21 (in Rs)</t>
  </si>
  <si>
    <t>A001 QUARTER No.B/83, JB NAGAR</t>
  </si>
  <si>
    <t>Building (other than factory Bldg.)- RCC Frame structure    Township Buildings</t>
  </si>
  <si>
    <t>A001 QUARTER No.B/84, JB NAGAR</t>
  </si>
  <si>
    <t>A001 QUARTER No.B/85, JB NAGAR</t>
  </si>
  <si>
    <t>A001 QUARTER No.B/86, JB NAGAR</t>
  </si>
  <si>
    <t>A001 QUARTER No.B/87, JB NAGAR</t>
  </si>
  <si>
    <t>A001 QUARTER No.B/88, JB NAGAR</t>
  </si>
  <si>
    <t>A001 QUARTER No.B/89, JB NAGAR</t>
  </si>
  <si>
    <t>A001 QUARTER No.B/90, JB NAGAR</t>
  </si>
  <si>
    <t>A001 QUARTER No.B/91, JB NAGAR</t>
  </si>
  <si>
    <t>A001 QUARTER No.B/92, JB NAGAR</t>
  </si>
  <si>
    <t>A001 QUARTER No.B/93, JB NAGAR</t>
  </si>
  <si>
    <t>A001 QUARTER No.B/94, JB NAGAR</t>
  </si>
  <si>
    <t>A001 QUARTER No.B/95, JB NAGAR</t>
  </si>
  <si>
    <t>A001 QUARTER No.B/96, JB NAGAR</t>
  </si>
  <si>
    <t>A102 QUARTER LF/11-3 AT BTM LAYOUT</t>
  </si>
  <si>
    <t>A102 QUARTER LF/11-4 AT BTM LAYOUT</t>
  </si>
  <si>
    <t>A102 QUARTER LF/11-5 AT BTM LAYOUT</t>
  </si>
  <si>
    <t>A102 QUARTER LF/11-6 AT BTM LAYOUT</t>
  </si>
  <si>
    <t>A102 QUARTER LF/11-7 AT BTM LAYOUT</t>
  </si>
  <si>
    <t>A102 QUARTER LF/11-8 AT BTM LAYOUT</t>
  </si>
  <si>
    <t>A102 QUARTER LF/12-5 AT BTM LAYOUT</t>
  </si>
  <si>
    <t>A102 QUARTER LF/12-6 AT BTM LAYOUT</t>
  </si>
  <si>
    <t>A102 QUARTER LF/12-7 AT BTM LAYOUT</t>
  </si>
  <si>
    <t>A102 QUARTER LF/12-8 AT BTM LAYOUT</t>
  </si>
  <si>
    <t>A102 QUARTER LF/14-5 AT BTM LAYOUT</t>
  </si>
  <si>
    <t>A102 QUARTER LF/14-7 AT BTM LAYOUT</t>
  </si>
  <si>
    <t>A102 QUARTER LF-19/1 AT NANDINI LAYOUT</t>
  </si>
  <si>
    <t>A102 QUARTER LF-19/4 AT NANDINI LAYOUT</t>
  </si>
  <si>
    <t>A102 QUARTER LF-19/5 AT NANDINI LAYOUT</t>
  </si>
  <si>
    <t>A102 QUARTER LF-19/6 AT NANDINI LAYOUT</t>
  </si>
  <si>
    <t>A102 QUARTER LF-19/7 AT NANDINI LAYOUT</t>
  </si>
  <si>
    <t>A102 QUARTER LF-19/8 AT NANDINI LAYOUT</t>
  </si>
  <si>
    <t>A102 QUARTER LF-19/9 AT NANDINI LAYOUT</t>
  </si>
  <si>
    <t>A102 QUARTER LF-19/10 AT NANDINI LAYOUT</t>
  </si>
  <si>
    <t>A102 QUARTER LF-19/11 AT NANDINI LAYOUT</t>
  </si>
  <si>
    <t>A102 QUARTER LF-19/12 AT NANDINI LAYOUT</t>
  </si>
  <si>
    <t>A102 QUARTER LF-20/9 AT NANDINI LAYOUT</t>
  </si>
  <si>
    <t>A102 QUARTER LF-20/10 AT NANDINI LAYOUT</t>
  </si>
  <si>
    <t>A103  FLAT A-401 RANKA APARTMENTS</t>
  </si>
  <si>
    <t>A103  FLAT A-402 RANKA APARTMENTS</t>
  </si>
  <si>
    <t>A103  FLAT A-501 RANKA APARTMENTS</t>
  </si>
  <si>
    <t>A103  FLAT A-502 RANKA APARTMENTS</t>
  </si>
  <si>
    <t>A103  FLAT A-503 RANKA APARTMENTS</t>
  </si>
  <si>
    <t>A103  FLAT B-101 RANKA APARTMENTS</t>
  </si>
  <si>
    <t>A103  FLAT B-102 RANKA APARTMENTS</t>
  </si>
  <si>
    <t>A103  FLAT B-201 RANKA APARTMENTS</t>
  </si>
  <si>
    <t>A103  FLAT B-401 RANKA APARTMENTS</t>
  </si>
  <si>
    <t>A103  FLAT B-501 RANKA APARTMENTS</t>
  </si>
  <si>
    <t>A103  FLAT B-502 RANKA APARTMENTS</t>
  </si>
  <si>
    <t>A103  FLAT B-504 RANKA APARTMENTS</t>
  </si>
  <si>
    <t>A103  FLAT C-502 RANKA APARTMENTS</t>
  </si>
  <si>
    <t>A103  FLAT D-403 RANKA APARTMENTS</t>
  </si>
  <si>
    <t>A103  FLAT D-501 RANKA APARTMENTS</t>
  </si>
  <si>
    <t>A103  FLAT D-502 RANKA APARTMENTS</t>
  </si>
  <si>
    <t>A103  FLAT E-501 RANKA APARTMENTS</t>
  </si>
  <si>
    <t>A103  FLAT E-504 RANKA APARTMENTS</t>
  </si>
  <si>
    <t>A104 GROUND FLOOR BUILDING AT MALLESHWARAM CAMPUS</t>
  </si>
  <si>
    <t>Factory Building  Civil Structures  Factory (RCC Structure)</t>
  </si>
  <si>
    <t>A105 1ST FLOOR BUILDING AT MALLESHWARAM CAMPUS</t>
  </si>
  <si>
    <t>L001 SUMP, PUMPS AT J.B QTRS. WO BHEISG-C9596</t>
  </si>
  <si>
    <t>Drainage, Sewarage &amp; Water supply    Drainage, Sewarage &amp; Water supply</t>
  </si>
  <si>
    <t>A106 TOILET SUITABLE FOR DIFFERENTLY ABLED PERSONS</t>
  </si>
  <si>
    <t>123 PC - GENERAL</t>
  </si>
  <si>
    <t>Office &amp; Other Equipments  Office Equipments incl EDP  Office &amp; Other Equipments</t>
  </si>
  <si>
    <t>1 PLOTTER</t>
  </si>
  <si>
    <t>10 NOTEBOOK</t>
  </si>
  <si>
    <t>12 COLOR PRINTERS</t>
  </si>
  <si>
    <t>ST02 NAS STORAGE</t>
  </si>
  <si>
    <t>SR01 SERVER 2-WAY</t>
  </si>
  <si>
    <t>NS02H LAYER 2 SWITCH  - 48  PORT L2</t>
  </si>
  <si>
    <t>SR01 (A1) SERVER - 2 WAY RACK(HBA CARD WITH CABLE)</t>
  </si>
  <si>
    <t>SW03D MICROSOFT WINDOWS SERVER DATA CENTRE EDITION LIC/SA  OR EQUIVALENT PRODUCT (LATEST VERSION) WI</t>
  </si>
  <si>
    <t>ST01(A1) SAN STORAGE ADDITIONAL DISK</t>
  </si>
  <si>
    <t>ST02(A1) NAS STORAGE ADDITIONAL DISK</t>
  </si>
  <si>
    <t>C559 HP LASER JET PRINTER</t>
  </si>
  <si>
    <t xml:space="preserve"> EDP PLANT/ EQUIPMENT -FACTORY</t>
  </si>
  <si>
    <t>C560 DELL VOSTRO DESKTOP</t>
  </si>
  <si>
    <t>C562 COLOR PPRINTER</t>
  </si>
  <si>
    <t>C562 HP PRINTER ALL IN ONE</t>
  </si>
  <si>
    <t xml:space="preserve">LT0088 HP VP024778/HP PAVILION 15-CS2082TX NOTEBOOK </t>
  </si>
  <si>
    <t xml:space="preserve">LT0089 ASUS NOTEBOOK </t>
  </si>
  <si>
    <t>LT0090 DELL INSPIRON 3567 7GI3 LAPTOP</t>
  </si>
  <si>
    <t xml:space="preserve">LT0091 ASUS X512FA LAPTOP </t>
  </si>
  <si>
    <t xml:space="preserve">LT0092 ASUS X512FA LAPTOP </t>
  </si>
  <si>
    <t>LT0093 HP NOTEBOOK</t>
  </si>
  <si>
    <t>LT0094 LENOVO  IDEA PAD LAPTOP</t>
  </si>
  <si>
    <t>LT0096 HP NOTEBOOK PC</t>
  </si>
  <si>
    <t xml:space="preserve">LT0097 ASUS  NOTEBOOK </t>
  </si>
  <si>
    <t>LT0098 HP PAVILION LAPTOP</t>
  </si>
  <si>
    <t xml:space="preserve">LT0099 HP LAPTOP </t>
  </si>
  <si>
    <t>LT0101 SAMSUNG TAB S4</t>
  </si>
  <si>
    <t>LT0103 HP LAPTOP</t>
  </si>
  <si>
    <t xml:space="preserve">LT0104 APPLE IPAD PRO 11  </t>
  </si>
  <si>
    <t>LT0105 DELL INSPIRON LAPTOP</t>
  </si>
  <si>
    <t xml:space="preserve">LT0106 ASUS NOTEBOOK </t>
  </si>
  <si>
    <t xml:space="preserve">LT0107 LENOVO IDEA PAD </t>
  </si>
  <si>
    <t xml:space="preserve">LT0108 HP NOTEBOOK </t>
  </si>
  <si>
    <t>LT0109 HP PAVILION LAPTOP</t>
  </si>
  <si>
    <t>LT0110 LENOVO IDEA PAD 81NE0029IN</t>
  </si>
  <si>
    <t xml:space="preserve">LT0112 HP PAVILION LAPTOP </t>
  </si>
  <si>
    <t>LT0113 HP PAVILION LAPTOP</t>
  </si>
  <si>
    <t>LT0114 HP LAPTOP 15-DA03327TU</t>
  </si>
  <si>
    <t>LT0115 DELL INS 3567 LAPTOP</t>
  </si>
  <si>
    <t>LT0116 HP PAVILION LAPTOP</t>
  </si>
  <si>
    <t>LT0117 HP LAPTOP</t>
  </si>
  <si>
    <t>LT0118 DELL INSPIRATION LAPTOP</t>
  </si>
  <si>
    <t>LT0119 ASUS NOTEBOOK X510UN-EJ460T</t>
  </si>
  <si>
    <t xml:space="preserve">LT0120 DELL LAPTOP </t>
  </si>
  <si>
    <t xml:space="preserve">LT0121 LENOVO IDEA PAD </t>
  </si>
  <si>
    <t>LT0122 APPLE MACBOOK AIR</t>
  </si>
  <si>
    <t>LT0123 APPLE MACBOOK AIR</t>
  </si>
  <si>
    <t xml:space="preserve">LT0124 MACBOOK AIR </t>
  </si>
  <si>
    <t xml:space="preserve">LT0125 ASUS NOTE BOOK </t>
  </si>
  <si>
    <t xml:space="preserve">LT0126 ASUS LAPTOP </t>
  </si>
  <si>
    <t xml:space="preserve">LT0127 ASUS NOTEBOOK </t>
  </si>
  <si>
    <t xml:space="preserve">LT0128 HP NOTEBOOK </t>
  </si>
  <si>
    <t>LT0129 HP PAVILION LAPTOP</t>
  </si>
  <si>
    <t>LT0130 HP PAVILION LAPTOP</t>
  </si>
  <si>
    <t xml:space="preserve">LT0131 HP LAPTOP </t>
  </si>
  <si>
    <t>LT0132 HP PAVILION LAPTOP</t>
  </si>
  <si>
    <t xml:space="preserve">LT0133 HP NOTEBOOK </t>
  </si>
  <si>
    <t>LT0134 HP LAPTOP</t>
  </si>
  <si>
    <t xml:space="preserve">LT0135 HP LAPTOP </t>
  </si>
  <si>
    <t>LT0136 HP LAPTOP</t>
  </si>
  <si>
    <t>LT0137 HEWLETT PACKARD LAPTOP</t>
  </si>
  <si>
    <t>LT0138 I PAD 6TH GENERATION HYBRID</t>
  </si>
  <si>
    <t>LT0139 ASUS VIVOBOOK LAPTOP</t>
  </si>
  <si>
    <t xml:space="preserve">LT0140 APPLE IPAD </t>
  </si>
  <si>
    <t>LT0141 ASUS LAPTOP</t>
  </si>
  <si>
    <t>LT0142 DELL VOSTRO LAPTOP</t>
  </si>
  <si>
    <t xml:space="preserve">LT0143  IPAD 6TH GEN </t>
  </si>
  <si>
    <t xml:space="preserve">LT0145 DELL INSP LAPTOP </t>
  </si>
  <si>
    <t>LT0146 DELL INS 3567</t>
  </si>
  <si>
    <t>LT0147 HP PAVILION LAPTOP</t>
  </si>
  <si>
    <t>LT0149 HP LAPTOP</t>
  </si>
  <si>
    <t>LT0150 DELL LAPTOP</t>
  </si>
  <si>
    <t xml:space="preserve">LT0151 APPLE I PAD AIR </t>
  </si>
  <si>
    <t xml:space="preserve">LT0152 ASUS NOTEBOOK </t>
  </si>
  <si>
    <t>LT0153 ASUS LAPTOP</t>
  </si>
  <si>
    <t xml:space="preserve">LT0154 ASUS NOTEBOOK </t>
  </si>
  <si>
    <t>LT0155 HP LAPTOP</t>
  </si>
  <si>
    <t>LT0156 ASUS LAPTOP</t>
  </si>
  <si>
    <t>LT0157 HP HP 15-DA0353TU</t>
  </si>
  <si>
    <t>LT0158 ASUS LAPTOP</t>
  </si>
  <si>
    <t>LT0159 HP LAPTOP</t>
  </si>
  <si>
    <t>LT0160 HP PAVILION LAPTOP</t>
  </si>
  <si>
    <t>LT0161 LENOVO IDEA PAD LAPTOP</t>
  </si>
  <si>
    <t xml:space="preserve">LT0162 ASUS VIVOBOOK </t>
  </si>
  <si>
    <t>LT0163 APPLE I PAD 6TH GEN. HYBRID</t>
  </si>
  <si>
    <t>LT0164 LENOVO LAPTOP</t>
  </si>
  <si>
    <t>LT0165 SAMSUNG T725 GALAXY TAB S5E 10.5</t>
  </si>
  <si>
    <t>LT0166 APPLE  IPAD AIR, 10.5 INCH</t>
  </si>
  <si>
    <t>LT0167 APPLE I PAD 6TH GEN-HYBRID</t>
  </si>
  <si>
    <t>LT0168 ASUS X507UA-EJ456T</t>
  </si>
  <si>
    <t>LT0169 ASUS VIVO BOOK</t>
  </si>
  <si>
    <t>LT0170 MIRCOSOFT SURFACE PRO6</t>
  </si>
  <si>
    <t>LT0171 HP PAVILION LAPTOP</t>
  </si>
  <si>
    <t xml:space="preserve">LT0172 ASUS NOTEBOOK </t>
  </si>
  <si>
    <t xml:space="preserve">LT0173 SAMSUNG  GALAXY TAB </t>
  </si>
  <si>
    <t xml:space="preserve">LT0174 SAMSUNG GALAXY TAB </t>
  </si>
  <si>
    <t>LT0175 APPLE IPAD 6TH GEN HYBRID</t>
  </si>
  <si>
    <t xml:space="preserve">LT0176 ASUS NOTEBOOK </t>
  </si>
  <si>
    <t>LT0177 LENOVO IDEA PAD LAPTOP</t>
  </si>
  <si>
    <t xml:space="preserve">LT0180 SAMSUNG TABLET </t>
  </si>
  <si>
    <t>LT0181 LENOVO IDEA PAD LAPTOP</t>
  </si>
  <si>
    <t xml:space="preserve">LT0182 APPLE IPAD </t>
  </si>
  <si>
    <t>LT0183 HP LAPTOP</t>
  </si>
  <si>
    <t>LT0184 HP LAPTOP</t>
  </si>
  <si>
    <t>LT0185 LENOVO LAPTOP</t>
  </si>
  <si>
    <t>LT0186 HP PAVILION LAPTOP</t>
  </si>
  <si>
    <t>LT0187 IPAD AIR</t>
  </si>
  <si>
    <t>LT0188 HP15G LAPTOP</t>
  </si>
  <si>
    <t>LT0189 HP PAVILION LAPTOP</t>
  </si>
  <si>
    <t>LT0190 HP PAVILION LAPTOP</t>
  </si>
  <si>
    <t xml:space="preserve">LT0191 HP LAPTOP </t>
  </si>
  <si>
    <t>LT0192 HP LAPTOP</t>
  </si>
  <si>
    <t>LT0194 HP LAPTOP</t>
  </si>
  <si>
    <t>LT0195 HP PAVILION LAPTOP</t>
  </si>
  <si>
    <t xml:space="preserve">LT0196 HP NOTEBOOK </t>
  </si>
  <si>
    <t>LT0197 APPLE -IPAD</t>
  </si>
  <si>
    <t>LT0198 HP PAVILION LAPTOP</t>
  </si>
  <si>
    <t>LT0199 DELL LAPTOP</t>
  </si>
  <si>
    <t>LT0200 ASUS NOTEBOOK</t>
  </si>
  <si>
    <t>LT0201 DELL INSPIRON LAPTOP</t>
  </si>
  <si>
    <t>LT0202 LENOVO IDEAPAD LAPTOP</t>
  </si>
  <si>
    <t>LT0203 DELL LAPTOP</t>
  </si>
  <si>
    <t>LT0204 LENOVO S540 - 81NE0029IN</t>
  </si>
  <si>
    <t>LT0205 HP 14S-CR1008TX</t>
  </si>
  <si>
    <t>LT0206 LENOVO LAPTOP</t>
  </si>
  <si>
    <t>LT0207 LENOVO LAPTOP</t>
  </si>
  <si>
    <t>LT0208 LENOVO LAPTOP</t>
  </si>
  <si>
    <t>LT0210 HP PAVILION LAPTOP</t>
  </si>
  <si>
    <t>LT0211 APPLE MACBOOK AIR</t>
  </si>
  <si>
    <t>LT0212 HP LAPTOP</t>
  </si>
  <si>
    <t>LT0213 LENOVO LAPTOP</t>
  </si>
  <si>
    <t>LT0214 HP LAPTOP</t>
  </si>
  <si>
    <t>LT0215 DELL INSPIRON LAPTOP</t>
  </si>
  <si>
    <t>LT0216 DELL INSP LAPTOP</t>
  </si>
  <si>
    <t>LT0217 ASUS VIVO BOOK LAPTOP</t>
  </si>
  <si>
    <t>LT0218 HP LAPTOP</t>
  </si>
  <si>
    <t xml:space="preserve">LT0219 ASUS NOTEBOOK </t>
  </si>
  <si>
    <t>LT0220 LENOVO LAPTOP</t>
  </si>
  <si>
    <t>LT0221 LENOVO IDEAPAD LAPTOP</t>
  </si>
  <si>
    <t>LT0222 LENOVO LEGION Y530</t>
  </si>
  <si>
    <t>LT0223 MICROSOFT SURFACE PRO6</t>
  </si>
  <si>
    <t>LT0224 LENOVO LAPTOP</t>
  </si>
  <si>
    <t>LT0225 DELL 5482 I5-512SSD</t>
  </si>
  <si>
    <t>LT0226 HP 15G-DR0006TX</t>
  </si>
  <si>
    <t>LT0227 HP 15G_DR0006TX</t>
  </si>
  <si>
    <t>LT0228 LENOVO 81N400EBIN</t>
  </si>
  <si>
    <t>LT0229 ASUS EJ461T</t>
  </si>
  <si>
    <t>LT0230 APPLE IPAD</t>
  </si>
  <si>
    <t>LT0231 LENOVO IDEAPAD S540</t>
  </si>
  <si>
    <t>LT0232 ASUS VIVOBOOK X505 X505ZA-EJ563T</t>
  </si>
  <si>
    <t>LT0233 LENOVO IDEAPAD 330YEIN</t>
  </si>
  <si>
    <t>LT0234 LENOVO 81DE01PQIN</t>
  </si>
  <si>
    <t>LT0235 HP 15-CS2082TX</t>
  </si>
  <si>
    <t>LT0236 APPLE 10.5 INCH IPAD AIR</t>
  </si>
  <si>
    <t>LT0237 LENOVO 81NE0029IN</t>
  </si>
  <si>
    <t>LT0238 HP X360-14-DH0047TU</t>
  </si>
  <si>
    <t>LT0239 UX433FA-A6076T</t>
  </si>
  <si>
    <t>LT0240 15-CS2082TX NOTEBOOK PC</t>
  </si>
  <si>
    <t>LT0242 HP 15S-DR0002TU</t>
  </si>
  <si>
    <t>LT0243 DELL 5482</t>
  </si>
  <si>
    <t>LT0244 MBA13 MQD32HNA</t>
  </si>
  <si>
    <t>LT0245 X510UF</t>
  </si>
  <si>
    <t>LT0246 HP 14-DH0047TU</t>
  </si>
  <si>
    <t>LT0247 LENOVO IP-330-81DE01BUIN</t>
  </si>
  <si>
    <t>LT0248 HP PAVILION 15-CS0053CL</t>
  </si>
  <si>
    <t>LT0249 81DEW8IN</t>
  </si>
  <si>
    <t>LT0250 INSPIRON 5480</t>
  </si>
  <si>
    <t>LT0251 FX570UD-DM138T</t>
  </si>
  <si>
    <t>LT0252 IPAD AIR WIFI 64GB SILVER</t>
  </si>
  <si>
    <t>LT0253 INSP5570</t>
  </si>
  <si>
    <t>LT0254 APPLE IPAD AIR 10.5'' WIFI</t>
  </si>
  <si>
    <t>LT0255 HP15-DA0327TU-HP</t>
  </si>
  <si>
    <t>LT0256 ASUS X512FAI38T/4/256/SSD/W</t>
  </si>
  <si>
    <t>LT0257 HP-LAPTOP-15-DA1058TU</t>
  </si>
  <si>
    <t>LT0258 15-CS2082TX</t>
  </si>
  <si>
    <t>LT0259 HP 14 DH0101TU</t>
  </si>
  <si>
    <t>LT0260 ASUS ZENBOOK GOLD</t>
  </si>
  <si>
    <t>LT0262 HP LAPTOP HP15-DA 0352TA</t>
  </si>
  <si>
    <t>LT0263 ASUS VIVOBOOK X507</t>
  </si>
  <si>
    <t>LT0264 HP HP NOTEBOOK PC14</t>
  </si>
  <si>
    <t>LT0265 ASUS ASUS VIVOBOOK X507</t>
  </si>
  <si>
    <t>LT0266 LENOVO LENOVO IDEAPAD 330S</t>
  </si>
  <si>
    <t>LT0267 ASUS X507UA-EJ562T</t>
  </si>
  <si>
    <t>LT0268 LENOVO LENOVO 81F5015VIN</t>
  </si>
  <si>
    <t>LT0269 ASUS ZENBOOK UX310UQ</t>
  </si>
  <si>
    <t>LT0270 HP 15DA1058TU</t>
  </si>
  <si>
    <t>LT0271 APPLE APPLE MACBOOK AIR 13"</t>
  </si>
  <si>
    <t>LT0272 SAMSUNG GALAXY TAB S5E</t>
  </si>
  <si>
    <t>LT0273 DELL INSPIRON 15 3584 1035</t>
  </si>
  <si>
    <t>LT0274 DELL VOSTRO 3590 VOSTRO 3590</t>
  </si>
  <si>
    <t>LT0275 ASUS VIVOBOOK X507</t>
  </si>
  <si>
    <t>LT0276 HP 15-DA0352TU</t>
  </si>
  <si>
    <t>LT0277 HP 15S-DR0002TX</t>
  </si>
  <si>
    <t>LT0278 DELL INSPIRON 5580</t>
  </si>
  <si>
    <t>LT0280 SAMSUNG TABLET T865N TAB S6</t>
  </si>
  <si>
    <t>LT0281 SAMSUNG TABLET T835 TAB S4</t>
  </si>
  <si>
    <t>LT0282 SAMSUNG GALAXY TAB S5E</t>
  </si>
  <si>
    <t>LT0283 APPLE MACBOOK AIR</t>
  </si>
  <si>
    <t>LT0284 HP PEVILION</t>
  </si>
  <si>
    <t>LT0285 IPAD 7TH GEN</t>
  </si>
  <si>
    <t>LT0286 SAMSUNG TAB S4</t>
  </si>
  <si>
    <t>LT0287 HP PAVILION 14-DH0047TU</t>
  </si>
  <si>
    <t>LT0290 LAPTOP</t>
  </si>
  <si>
    <t>LT0292 LAPTOP</t>
  </si>
  <si>
    <t>LT0293 LAPTOP</t>
  </si>
  <si>
    <t>LT0294 GOOSENECK MIKE</t>
  </si>
  <si>
    <t>LT0295LENOVO 15 S540</t>
  </si>
  <si>
    <t>LT0296 DELL VOSTRO 5481</t>
  </si>
  <si>
    <t>LT0297 ACER I5 PREDATOR</t>
  </si>
  <si>
    <t>LT0298 LEGION Y530</t>
  </si>
  <si>
    <t>LT0299 15S-DR1000TX</t>
  </si>
  <si>
    <t>LT0295 LAPTOP</t>
  </si>
  <si>
    <t>LT0296 LAPTOP</t>
  </si>
  <si>
    <t>LT0297 LAPTOP</t>
  </si>
  <si>
    <t>LT0298 LAPTOP</t>
  </si>
  <si>
    <t>LT0299 LAPTOP</t>
  </si>
  <si>
    <t>J2169 AC FOR GROUND FLOOR - I PHASE</t>
  </si>
  <si>
    <t>OFFICE &amp; OTHER EQUIPMENTS - FACTORY</t>
  </si>
  <si>
    <t>J2180 SPLIT AC WITH STABILIZER 3* LLOYD TURIAL</t>
  </si>
  <si>
    <t>J2189 AC JS Q18NPXA - RMHS</t>
  </si>
  <si>
    <t>J2189 AC JS Q18PWXA - RMHS</t>
  </si>
  <si>
    <t>J2193 SAMSUNG LED TV KAMENG SITE</t>
  </si>
  <si>
    <t>J2198 AC FOR GROUND FLOOR - II PHASE</t>
  </si>
  <si>
    <t>J2199 INVERTOR &amp; EXIDE BATTERY KISHENGANGA</t>
  </si>
  <si>
    <t>J2200 VOLTAS SPLIT AC</t>
  </si>
  <si>
    <t>J2201 VOLTAS SPLIT AC</t>
  </si>
  <si>
    <t>J2202 VOLTAS SPLIT AC</t>
  </si>
  <si>
    <t>J2203 VOLTAS SPLIT AC</t>
  </si>
  <si>
    <t>J2204 VOLTAS SPLIT AC</t>
  </si>
  <si>
    <t>J2205 VOLTAS SPLIT AC</t>
  </si>
  <si>
    <t>J2207 VOLTAS SAC 123 DZX 1.0T</t>
  </si>
  <si>
    <t>J2208 VOLTAS SAC 123 DZX 1.0T</t>
  </si>
  <si>
    <t>J2209 VOLTAS SAC 123 DZX 1.0T</t>
  </si>
  <si>
    <t>J2210 VOLTAS SAC 123 DZX 1.0T</t>
  </si>
  <si>
    <t>J2211 VOLTAS SAC 123 DZX 1.0T</t>
  </si>
  <si>
    <t xml:space="preserve">J2212 LLOYD LED TV </t>
  </si>
  <si>
    <t xml:space="preserve">J2213 AUDIO SYSTEM FOR HRD TRG HALL </t>
  </si>
  <si>
    <t xml:space="preserve">J2214 MULTIMEDIA PROJECTOR SYSTEM FOR HRD TRG HALL </t>
  </si>
  <si>
    <t xml:space="preserve">J2215 AUTOMATIC SLIDING DOUBLE  GLASS DOOR </t>
  </si>
  <si>
    <t>J2216 CORAL EPABX</t>
  </si>
  <si>
    <t xml:space="preserve">J2217 SAMSUNG LED TV </t>
  </si>
  <si>
    <t xml:space="preserve">J2218 SAMSUNG LED TV </t>
  </si>
  <si>
    <t xml:space="preserve">J2219 SAMSUNG LED TV </t>
  </si>
  <si>
    <t xml:space="preserve">J2220 LG LED TV </t>
  </si>
  <si>
    <t>J2221 AC CASSETTE TYPE</t>
  </si>
  <si>
    <t>J2222 AC SPLIT TYPE</t>
  </si>
  <si>
    <t>J2223 AC SPLIT TYPE</t>
  </si>
  <si>
    <t>J2224 AC SPLIT TYPE</t>
  </si>
  <si>
    <t>J2225 AC SPLIT TYPE</t>
  </si>
  <si>
    <t>J2226 AC SPLIT TYPE</t>
  </si>
  <si>
    <t>J2227 AC VOLTAS</t>
  </si>
  <si>
    <t>J2228 AC VOLTAS</t>
  </si>
  <si>
    <t>J2229 SONY LED</t>
  </si>
  <si>
    <t>J2230 KENT</t>
  </si>
  <si>
    <t>J2231 KENT</t>
  </si>
  <si>
    <t>J2232 ACE 8.0 TRB DRY CORAL</t>
  </si>
  <si>
    <t>J2233 NEO DF278 PRM</t>
  </si>
  <si>
    <t>J2234 STEEL ELECTRIC HOT CASE</t>
  </si>
  <si>
    <t>J2235 FRIDGE</t>
  </si>
  <si>
    <t>J2236 TELEVISION</t>
  </si>
  <si>
    <t>J2237 AIR CONDITIONER</t>
  </si>
  <si>
    <t>J2238 AIR CONDITIONER</t>
  </si>
  <si>
    <t>J2239 AIR CONDITIONER</t>
  </si>
  <si>
    <t>J2240 WASHING MACHINE</t>
  </si>
  <si>
    <t>J2241 VC01- SCREEN VC SYSTEM DISPLAY UNIT</t>
  </si>
  <si>
    <t xml:space="preserve">J2242 VC01 - ENDPOINT </t>
  </si>
  <si>
    <t>J2243 PRINTER</t>
  </si>
  <si>
    <t xml:space="preserve">J2244 LED Display </t>
  </si>
  <si>
    <t xml:space="preserve">J2245 LED Display </t>
  </si>
  <si>
    <t xml:space="preserve">J2246 LED Display </t>
  </si>
  <si>
    <t>J2247 Web Camera</t>
  </si>
  <si>
    <t>J2248 Web Camera</t>
  </si>
  <si>
    <t>J2249 Web Camera</t>
  </si>
  <si>
    <t>J2250 Web Camera</t>
  </si>
  <si>
    <t>J2251 Web Camera</t>
  </si>
  <si>
    <t>J2252 Web Camera</t>
  </si>
  <si>
    <t>J2253 Web Camera</t>
  </si>
  <si>
    <t>J2254 Web Camera</t>
  </si>
  <si>
    <t>J2255 Web Camera</t>
  </si>
  <si>
    <t>J2256 Web Camera</t>
  </si>
  <si>
    <t>J2257 Web Camera</t>
  </si>
  <si>
    <t>J2258 Web Camera</t>
  </si>
  <si>
    <t>J2259 Web Camera</t>
  </si>
  <si>
    <t>J2260 Web Camera</t>
  </si>
  <si>
    <t>J2261 Web Camera</t>
  </si>
  <si>
    <t>J2262 Refrigerator</t>
  </si>
  <si>
    <t>J2263 Microwave Oven</t>
  </si>
  <si>
    <t>J2264 Microwave Oven</t>
  </si>
  <si>
    <t>J2271 AC</t>
  </si>
  <si>
    <t>J2272 KENT RO</t>
  </si>
  <si>
    <t>J2276 BHEL MISTER</t>
  </si>
  <si>
    <t>J2277 BHEL MISTER</t>
  </si>
  <si>
    <t xml:space="preserve"> KOTHAGUDEM</t>
  </si>
  <si>
    <t>OFFICE &amp; OTHER EQUIPMENTS - TOWNSHIP</t>
  </si>
  <si>
    <t xml:space="preserve">T00033 SONY LED 32R412D </t>
  </si>
  <si>
    <t xml:space="preserve">T00034 LLOYED AC </t>
  </si>
  <si>
    <t>T00035 IFB WASHING MACHINE (EVA AQUA)</t>
  </si>
  <si>
    <t xml:space="preserve">T00036 LG REFREGERATOR </t>
  </si>
  <si>
    <t>T00037 LG REFREGERATOR BHADRADR</t>
  </si>
  <si>
    <t>T00038 LLOYED AC BHADRADRI</t>
  </si>
  <si>
    <t>T00039 SONY LED 32R412D BHADRADRI</t>
  </si>
  <si>
    <t>T00040 IFB WASHING MACHINE (EVA AQUA)</t>
  </si>
  <si>
    <t>T00041 AQUA GUARD RO PURIFIER BHADRADI</t>
  </si>
  <si>
    <t xml:space="preserve">T00043 WASHING MACHINE WANAKBORI </t>
  </si>
  <si>
    <t>T00044 LED TV AND TATA SKY</t>
  </si>
  <si>
    <t xml:space="preserve">T00045 SONY LED TV </t>
  </si>
  <si>
    <t xml:space="preserve">T00046 VOLTAS 1.0 TR 123VCZT3 INVERTER SPLIT AC </t>
  </si>
  <si>
    <t xml:space="preserve">T00047 VOLTAS 1.0 TR 123VCZT3 INVERTER SPLIT AC </t>
  </si>
  <si>
    <t xml:space="preserve">T00048 VOLTAS 1.0 TR 123VCZT3 INVERTER SPLIT AC </t>
  </si>
  <si>
    <t xml:space="preserve">T00050 VOLTAS 1.0TR SPLIT AC </t>
  </si>
  <si>
    <t xml:space="preserve">T00051 VOLTAS 1.0TR SPLIT AC </t>
  </si>
  <si>
    <t xml:space="preserve">T00052 VOLTAS 1.0TR SPLIT AC </t>
  </si>
  <si>
    <t>T00053  SONY TV</t>
  </si>
  <si>
    <t xml:space="preserve">T00054 REFREGERATOR </t>
  </si>
  <si>
    <t>J2071 FURNITURE</t>
  </si>
  <si>
    <t>FURNITURE &amp; FIXTURES - FACTORY</t>
  </si>
  <si>
    <t>J2073 FURNITURE</t>
  </si>
  <si>
    <t>J2074 FURNITURE</t>
  </si>
  <si>
    <t>J2078 FURNITURE</t>
  </si>
  <si>
    <t>J2081 FURNITURE JB NGR DISPENSARY</t>
  </si>
  <si>
    <t>J2082 FURNITURE GM OFFICE</t>
  </si>
  <si>
    <t>J2094 CONFERENCE TABLE (NMDC RMHS SITE)</t>
  </si>
  <si>
    <t>J2096 DINING TABLE - SURATGARH SITE</t>
  </si>
  <si>
    <t>J2097 SOFA SET - SURATGARH SITE</t>
  </si>
  <si>
    <t>J2098 CONFERENCE TABLE - SURATGARH SITE</t>
  </si>
  <si>
    <t>J2101 Sofa L Shaped at Nagarnar</t>
  </si>
  <si>
    <t>J2106 FILING CABINET TURIAL</t>
  </si>
  <si>
    <t>J2107 WOODEN COTS TURIAL</t>
  </si>
  <si>
    <t>J2108 DINING SET TURIAL</t>
  </si>
  <si>
    <t>J2109 SOFA SET TURIAL</t>
  </si>
  <si>
    <t>J2111 ALMIRAH TURIAL</t>
  </si>
  <si>
    <t>J2113 OFFICE TABLE 6*4 L SHAPE NORTH KARANPURA</t>
  </si>
  <si>
    <t>J2118 SOFA 2 SEATER KAMENG</t>
  </si>
  <si>
    <t>J2119 CHESTER SOFA BHADRADRI</t>
  </si>
  <si>
    <t>J2120 CHESTER SOFA KOTHAGUDEM</t>
  </si>
  <si>
    <t>J2121 ENCARTA 19 SEATER CONFERENCE TABLE - A CHERRY</t>
  </si>
  <si>
    <t>J2126 DINIG TABLE</t>
  </si>
  <si>
    <t>J2127 DOUBLE COT</t>
  </si>
  <si>
    <t>J2128 DOUBLE COT</t>
  </si>
  <si>
    <t>J2129 BULLET SOFA</t>
  </si>
  <si>
    <t>J2130 CONFERENCE TABLE</t>
  </si>
  <si>
    <t>J2131  TABLE</t>
  </si>
  <si>
    <t>J2132 SOFA</t>
  </si>
  <si>
    <t>J2133 DINING TABLE</t>
  </si>
  <si>
    <t>M011 VIDEO CONFERENCE SYSTEM</t>
  </si>
  <si>
    <t>Office &amp; Other Equipments taken on Lease – Factory</t>
  </si>
  <si>
    <t>BHEL CORP-OFFICE</t>
  </si>
  <si>
    <t>BHEL -CIT</t>
  </si>
  <si>
    <t>BHEL-AGVC</t>
  </si>
  <si>
    <t>FIRE Insurance cover details for BHEL-PSWR as below: -</t>
  </si>
  <si>
    <r>
      <t>1)</t>
    </r>
    <r>
      <rPr>
        <sz val="7"/>
        <color rgb="FF1F497D"/>
        <rFont val="Times New Roman"/>
        <family val="1"/>
      </rPr>
      <t xml:space="preserve">      </t>
    </r>
    <r>
      <rPr>
        <b/>
        <u/>
        <sz val="11"/>
        <color rgb="FF1F497D"/>
        <rFont val="Calibri"/>
        <family val="2"/>
        <scheme val="minor"/>
      </rPr>
      <t>PSWR-HQ  (Address: 5</t>
    </r>
    <r>
      <rPr>
        <b/>
        <u/>
        <vertAlign val="superscript"/>
        <sz val="11"/>
        <color rgb="FF1F497D"/>
        <rFont val="Calibri"/>
        <family val="2"/>
        <scheme val="minor"/>
      </rPr>
      <t>th</t>
    </r>
    <r>
      <rPr>
        <b/>
        <u/>
        <sz val="11"/>
        <color rgb="FF1F497D"/>
        <rFont val="Calibri"/>
        <family val="2"/>
        <scheme val="minor"/>
      </rPr>
      <t xml:space="preserve"> and 6</t>
    </r>
    <r>
      <rPr>
        <b/>
        <u/>
        <vertAlign val="superscript"/>
        <sz val="11"/>
        <color rgb="FF1F497D"/>
        <rFont val="Calibri"/>
        <family val="2"/>
        <scheme val="minor"/>
      </rPr>
      <t>th</t>
    </r>
    <r>
      <rPr>
        <b/>
        <u/>
        <sz val="11"/>
        <color rgb="FF1F497D"/>
        <rFont val="Calibri"/>
        <family val="2"/>
        <scheme val="minor"/>
      </rPr>
      <t xml:space="preserve"> Floor, Shree Mohini Complex, 345 Kingsway, Nagpur 440001, Maharashtra)</t>
    </r>
    <r>
      <rPr>
        <sz val="11"/>
        <color rgb="FF1F497D"/>
        <rFont val="Calibri"/>
        <family val="2"/>
        <scheme val="minor"/>
      </rPr>
      <t xml:space="preserve"> :</t>
    </r>
  </si>
  <si>
    <r>
      <t>·</t>
    </r>
    <r>
      <rPr>
        <sz val="7"/>
        <color rgb="FF1F497D"/>
        <rFont val="Times New Roman"/>
        <family val="1"/>
      </rPr>
      <t xml:space="preserve">   </t>
    </r>
    <r>
      <rPr>
        <sz val="11"/>
        <color rgb="FF1F497D"/>
        <rFont val="Calibri"/>
        <family val="2"/>
        <scheme val="minor"/>
      </rPr>
      <t xml:space="preserve">Sum Insured for Office Building: </t>
    </r>
    <r>
      <rPr>
        <b/>
        <sz val="11"/>
        <color rgb="FF1F497D"/>
        <rFont val="Calibri"/>
        <family val="2"/>
        <scheme val="minor"/>
      </rPr>
      <t>Rs. 31,55,430/-</t>
    </r>
  </si>
  <si>
    <r>
      <t>·</t>
    </r>
    <r>
      <rPr>
        <sz val="7"/>
        <color rgb="FF1F497D"/>
        <rFont val="Times New Roman"/>
        <family val="1"/>
      </rPr>
      <t xml:space="preserve">         </t>
    </r>
    <r>
      <rPr>
        <sz val="11"/>
        <color rgb="FF1F497D"/>
        <rFont val="Calibri"/>
        <family val="2"/>
        <scheme val="minor"/>
      </rPr>
      <t xml:space="preserve">Sum Insured for Other items </t>
    </r>
    <r>
      <rPr>
        <b/>
        <sz val="11"/>
        <color rgb="FF00B050"/>
        <rFont val="Calibri"/>
        <family val="2"/>
        <scheme val="minor"/>
      </rPr>
      <t>(GOGREJ FILE STORAGE SYSTEM, 10 KVA ONLINE UPS, 2 x 40 KVA ONLINE UPS, NAS STORAGE, SERVER-2-WAY, TAPE LIBRARY, LAYER 2 SWITCH -24 PORT L2, LAYER 2 SWITCH -24 PORT L2, LAYER 2 SWITCH -48 PORT L2, CENTIGUARD</t>
    </r>
    <r>
      <rPr>
        <sz val="11"/>
        <color rgb="FF00B050"/>
        <rFont val="Calibri"/>
        <family val="2"/>
        <scheme val="minor"/>
      </rPr>
      <t>)</t>
    </r>
    <r>
      <rPr>
        <sz val="11"/>
        <color rgb="FF1F497D"/>
        <rFont val="Calibri"/>
        <family val="2"/>
        <scheme val="minor"/>
      </rPr>
      <t xml:space="preserve">: </t>
    </r>
    <r>
      <rPr>
        <b/>
        <sz val="11"/>
        <color rgb="FF1F497D"/>
        <rFont val="Calibri"/>
        <family val="2"/>
        <scheme val="minor"/>
      </rPr>
      <t>Rs. 27,11,823/-</t>
    </r>
  </si>
  <si>
    <r>
      <t>·</t>
    </r>
    <r>
      <rPr>
        <sz val="7"/>
        <color rgb="FF1F497D"/>
        <rFont val="Times New Roman"/>
        <family val="1"/>
      </rPr>
      <t xml:space="preserve">         </t>
    </r>
    <r>
      <rPr>
        <sz val="11"/>
        <color rgb="FF1F497D"/>
        <rFont val="Calibri"/>
        <family val="2"/>
        <scheme val="minor"/>
      </rPr>
      <t xml:space="preserve">Sum Insured (SI) for buildings (township) : </t>
    </r>
    <r>
      <rPr>
        <b/>
        <sz val="11"/>
        <color rgb="FF1F497D"/>
        <rFont val="Calibri"/>
        <family val="2"/>
        <scheme val="minor"/>
      </rPr>
      <t>Rs. 32,82,645/-</t>
    </r>
  </si>
  <si>
    <r>
      <t>·</t>
    </r>
    <r>
      <rPr>
        <sz val="7"/>
        <color rgb="FF0000CC"/>
        <rFont val="Times New Roman"/>
        <family val="1"/>
      </rPr>
      <t xml:space="preserve">         </t>
    </r>
    <r>
      <rPr>
        <sz val="11"/>
        <color rgb="FF0000CC"/>
        <rFont val="Calibri"/>
        <family val="2"/>
        <scheme val="minor"/>
      </rPr>
      <t xml:space="preserve">SI for Induction Heating Machine (IHM) Spares : </t>
    </r>
    <r>
      <rPr>
        <b/>
        <sz val="11"/>
        <color rgb="FF0000CC"/>
        <rFont val="Calibri"/>
        <family val="2"/>
        <scheme val="minor"/>
      </rPr>
      <t>Rs 1,11,00,185/- (List of IHM spares are attached herewith)</t>
    </r>
  </si>
  <si>
    <r>
      <t>1)</t>
    </r>
    <r>
      <rPr>
        <sz val="7"/>
        <color rgb="FF1F497D"/>
        <rFont val="Times New Roman"/>
        <family val="1"/>
      </rPr>
      <t xml:space="preserve">      </t>
    </r>
    <r>
      <rPr>
        <b/>
        <u/>
        <sz val="11"/>
        <color rgb="FF1F497D"/>
        <rFont val="Calibri"/>
        <family val="2"/>
        <scheme val="minor"/>
      </rPr>
      <t>SAS- Vadodara (Address: C-16 &amp; 17, BHEL Township, Gayatri Nagar, Gotri, Vadodara 390 021, Gujarat)</t>
    </r>
  </si>
  <si>
    <r>
      <t xml:space="preserve">                                                  </t>
    </r>
    <r>
      <rPr>
        <b/>
        <sz val="14"/>
        <color rgb="FF1F497D"/>
        <rFont val="Calibri"/>
        <family val="2"/>
        <scheme val="minor"/>
      </rPr>
      <t>TOTAL (REVISED): Rs. 2,02,50,083/-</t>
    </r>
  </si>
  <si>
    <r>
      <t>       3)  </t>
    </r>
    <r>
      <rPr>
        <b/>
        <u/>
        <sz val="11"/>
        <color rgb="FF1F497D"/>
        <rFont val="Calibri"/>
        <family val="2"/>
        <scheme val="minor"/>
      </rPr>
      <t>Add-on Covers required</t>
    </r>
    <r>
      <rPr>
        <b/>
        <sz val="11"/>
        <color rgb="FF1F497D"/>
        <rFont val="Calibri"/>
        <family val="2"/>
        <scheme val="minor"/>
      </rPr>
      <t xml:space="preserve">: </t>
    </r>
    <r>
      <rPr>
        <sz val="11"/>
        <color rgb="FF1F497D"/>
        <rFont val="Calibri"/>
        <family val="2"/>
        <scheme val="minor"/>
      </rPr>
      <t>Earthquake and STFI</t>
    </r>
  </si>
  <si>
    <t>ASSETS FOR INSURANCE</t>
  </si>
  <si>
    <t>AS ON 30.06.2021</t>
  </si>
  <si>
    <t>INDUSTRY SECTOR</t>
  </si>
  <si>
    <t>DESCRIPTION OF ASSETS &amp;
ACCOUNT CODE</t>
  </si>
  <si>
    <t>Gross Block as on 30.06.2021</t>
  </si>
  <si>
    <t>DATE
ON WHICH
PUT TO 
USE</t>
  </si>
  <si>
    <t>Revised Accumulated Dep</t>
  </si>
  <si>
    <t xml:space="preserve">WDV </t>
  </si>
  <si>
    <t>As on 30 June 2021</t>
  </si>
  <si>
    <t>A) BUILDING (074/094)</t>
  </si>
  <si>
    <t>B) EDP(082/102)</t>
  </si>
  <si>
    <t>ISDN LINE TESTING EQPT</t>
  </si>
  <si>
    <t>ISDN TERMINAL ADAPTER</t>
  </si>
  <si>
    <t>BUSINESS CARD READER 600 C</t>
  </si>
  <si>
    <t>SPECIALIX 8 PRT PCI CARD</t>
  </si>
  <si>
    <t>DIGITAL CANNON CAMERA</t>
  </si>
  <si>
    <t xml:space="preserve">PLASMA NETWORKING SCREEN </t>
  </si>
  <si>
    <t>COMPUTERS-WIPRO</t>
  </si>
  <si>
    <t>COMPUTERS-HCL</t>
  </si>
  <si>
    <t>SERVER &amp; NETWORKS-HCL</t>
  </si>
  <si>
    <t>Reliance Lease Line Assets</t>
  </si>
  <si>
    <t>EDP Equipment from HCL</t>
  </si>
  <si>
    <t>E Book Reader</t>
  </si>
  <si>
    <t>Laptop-ASHA NEGI</t>
  </si>
  <si>
    <t>Laptop-Ashish Ji Mishra</t>
  </si>
  <si>
    <t>Laptop-Sanket Kumar</t>
  </si>
  <si>
    <t>Laptop-Dinesh Chander Joshi</t>
  </si>
  <si>
    <t>Laptop-Kumar Amit</t>
  </si>
  <si>
    <t>Laptop-Imran Mansury</t>
  </si>
  <si>
    <t>Laptop-Nitesh Kumar</t>
  </si>
  <si>
    <t>Laptop-Ashish Gupta</t>
  </si>
  <si>
    <t>Laptop-Kumar Gaurav</t>
  </si>
  <si>
    <t>Laptop-Akhil Mudgal</t>
  </si>
  <si>
    <t>Laptop-Mukesh Kumar</t>
  </si>
  <si>
    <t>Laptop-Vijay Pal Singh</t>
  </si>
  <si>
    <t>Laptop-Jai Pradeep</t>
  </si>
  <si>
    <t>Laptop-Abhinav Vaidya</t>
  </si>
  <si>
    <t>Laptop-Ranjeet</t>
  </si>
  <si>
    <t>Laptop-Paveen Kumar Beck</t>
  </si>
  <si>
    <t>Laptop-Sanjay Kumar (SA2)</t>
  </si>
  <si>
    <t>Laptop-Shilpa Goel</t>
  </si>
  <si>
    <t>Laptop-Ram Chander Gautam</t>
  </si>
  <si>
    <t>Laptop-Faraz Asad</t>
  </si>
  <si>
    <t>Laptop-Bikash Kumar Sahu</t>
  </si>
  <si>
    <t>Laptop-Madan Singh</t>
  </si>
  <si>
    <t>Laptop-Ashish Kumar</t>
  </si>
  <si>
    <t>Laptop-Rajeev Kumar</t>
  </si>
  <si>
    <t>Laptop-Tilak Raj</t>
  </si>
  <si>
    <t>Laptop-Amrit Swaroop Saxena</t>
  </si>
  <si>
    <t>Laptop-Rohit Anand</t>
  </si>
  <si>
    <t>Laptop-Navita Anand Mahajan</t>
  </si>
  <si>
    <t>Laptop-Jitendra Kumar</t>
  </si>
  <si>
    <t>Laptop-Anil Kumar Tyagi</t>
  </si>
  <si>
    <t>Laptop-Suresh Kumar</t>
  </si>
  <si>
    <t>Laptop-Mani Bhushan Kumar</t>
  </si>
  <si>
    <t>Laptop-Ankur Goel</t>
  </si>
  <si>
    <t>Laptop-Parik Verma</t>
  </si>
  <si>
    <t>Laptop-Kavita Gandhi</t>
  </si>
  <si>
    <t>Laptop-Rashmi Prasad</t>
  </si>
  <si>
    <t>Laptop-Rakesh Kumar</t>
  </si>
  <si>
    <t>Laptop-Sutripto De</t>
  </si>
  <si>
    <t>Laptop-Shalini</t>
  </si>
  <si>
    <t>Laptop-Amit Jain</t>
  </si>
  <si>
    <t>Laptop-Ankur Khurana</t>
  </si>
  <si>
    <t>Laptop-Pramod Khanduri</t>
  </si>
  <si>
    <t>Laptop-Sanjay Meena</t>
  </si>
  <si>
    <t>Laptop-Rajneesh Rai</t>
  </si>
  <si>
    <t>Laptop-S k Choudhary</t>
  </si>
  <si>
    <t>Laptop-Vinod Kumar Tyagi</t>
  </si>
  <si>
    <t>Laptop-Dinesh Kumar Sharma</t>
  </si>
  <si>
    <t>Laptop-Rajesh Gupta</t>
  </si>
  <si>
    <t>Laptop-Sunil Kumar</t>
  </si>
  <si>
    <t>Laptop-Shahid Ansari</t>
  </si>
  <si>
    <t>Laptop-Sanjay Manohar Patil</t>
  </si>
  <si>
    <t>Laptop-Kumar Anand</t>
  </si>
  <si>
    <t>Laptop-Nabajyoti Kalita</t>
  </si>
  <si>
    <t>Laptop-Pankaj Kumar Misra</t>
  </si>
  <si>
    <t>Laptop-A K Yadav</t>
  </si>
  <si>
    <t>Laptop-Sushil Kumar</t>
  </si>
  <si>
    <t>Laptop-Shiwani Khurana</t>
  </si>
  <si>
    <t>Laptop-Kriparam Lehkara</t>
  </si>
  <si>
    <t>Laptop-Pankaj Jain</t>
  </si>
  <si>
    <t>Laptop-Rajnish Goyal</t>
  </si>
  <si>
    <t>Laptop-Sanjeev Kumar</t>
  </si>
  <si>
    <t>Laptop-Abhi Jain</t>
  </si>
  <si>
    <t>Laptop-Dhananjay Kumar Burnwal</t>
  </si>
  <si>
    <t>Laptop-Mamta Singhal</t>
  </si>
  <si>
    <t>Laptop-Jai Prakash Nagesh</t>
  </si>
  <si>
    <t>Laptop-Devabrata Sundar Ray</t>
  </si>
  <si>
    <t>Laptop-Mena Kumari Tomar</t>
  </si>
  <si>
    <t>Laptop-Anirudh Ranjan</t>
  </si>
  <si>
    <t>Laptop-Santosh Kumar</t>
  </si>
  <si>
    <t>Laptop-Amudha Sakthi Kandasamy</t>
  </si>
  <si>
    <t>Laptop-Krishna Swaroop Singh</t>
  </si>
  <si>
    <t>Laptop-Rajeev Kumar Gupta</t>
  </si>
  <si>
    <t>Laptop-K Bharaneedhar Raja</t>
  </si>
  <si>
    <t>Laptop-Komal Gupta</t>
  </si>
  <si>
    <t>Laptop-Anil Kumar Singh</t>
  </si>
  <si>
    <t>Laptop-Sristi Tripathi</t>
  </si>
  <si>
    <t>Laptop-Navneet Arora</t>
  </si>
  <si>
    <t>Laptop-Ajay Kumar</t>
  </si>
  <si>
    <t>Laptop-Pervez Ahmad</t>
  </si>
  <si>
    <t>Laptop-Awadhesh Pratap</t>
  </si>
  <si>
    <t>Laptop-Viplav Kumar</t>
  </si>
  <si>
    <t>Laptop-Jogesh Gulati</t>
  </si>
  <si>
    <t>Laptop-Manish Kumar Garg</t>
  </si>
  <si>
    <t>Laptop-Charishma Allangh</t>
  </si>
  <si>
    <t>Laptop-Rahul Kumar</t>
  </si>
  <si>
    <t>Laptop-Sanjay Goel</t>
  </si>
  <si>
    <t>Laptop from Hyderbad-SRINIVASA RAO Y</t>
  </si>
  <si>
    <t>Laptop from Hyderbad-DEBABRATA BALA</t>
  </si>
  <si>
    <t>Laptop HP Notebook (Transfer from Rudrapur)-J P Srivastava</t>
  </si>
  <si>
    <t>Laptop From Jhansi-RATHINDRA NATH PAL</t>
  </si>
  <si>
    <t>Laptop From PESD-R C V S Prasad</t>
  </si>
  <si>
    <t>Laptop From PESD-Jitendra Kumar Pattanaik</t>
  </si>
  <si>
    <t>Laptop from Bhopal-RAKESH VISHNOI</t>
  </si>
  <si>
    <t>Laptop From TBG-DEEPAK KR PRASAD</t>
  </si>
  <si>
    <t>Laptop-K K Kharbanda</t>
  </si>
  <si>
    <t>Laptop from TBG-Deepa Kallidumbil</t>
  </si>
  <si>
    <t>Laptop From Jhansi-S K BHATTACHARYA</t>
  </si>
  <si>
    <t>Laptop from IOD-S K Grover</t>
  </si>
  <si>
    <t>Laptop from IOD-Rajeev Srivastava</t>
  </si>
  <si>
    <t>Macbook Laptop-Director IS &amp; P</t>
  </si>
  <si>
    <t>Laptop from Hyderabad-Nida Khan</t>
  </si>
  <si>
    <t>B) EDP(083/102)</t>
  </si>
  <si>
    <t>FLOOR SWITCHES</t>
  </si>
  <si>
    <t>SOLAR HEATER FOR CANTEEN</t>
  </si>
  <si>
    <t>LIFT 1</t>
  </si>
  <si>
    <t>LIFT 2</t>
  </si>
  <si>
    <t>AC FROM HYDERABAD (SRINIVASA RAO Y)</t>
  </si>
  <si>
    <t>15 kWp ROOFTOP SOLAR PLANT</t>
  </si>
  <si>
    <t>-</t>
  </si>
  <si>
    <t>D) OFFICE EQUIP 087/107</t>
  </si>
  <si>
    <t>FIRE EXTINGUISHERS</t>
  </si>
  <si>
    <t>PAPER SHREDDER</t>
  </si>
  <si>
    <t>VOICE MAIL SYSTEM(EPBX)</t>
  </si>
  <si>
    <t>LCC CARD FOR EPABX</t>
  </si>
  <si>
    <t>MODEM FOR TELEPHONE EXCHANGE</t>
  </si>
  <si>
    <t>SIEMENS TELEPHONE EXCHANGE</t>
  </si>
  <si>
    <t>OPTI  POINT SIEMENS PHONE</t>
  </si>
  <si>
    <t>ISDN CARD FOR SIEMENS T EXCHANGE</t>
  </si>
  <si>
    <t>ISDN PRI CARDS</t>
  </si>
  <si>
    <t>SLMO CARD FOR TEL EXCHANGE</t>
  </si>
  <si>
    <t>ELECT. WIGHING MACHINE</t>
  </si>
  <si>
    <t>TELEPHONE EXCHANGE</t>
  </si>
  <si>
    <t>7 NOS RO SYSTEM</t>
  </si>
  <si>
    <t>1 NO RO SYSTEM &amp; RO SYSTEM</t>
  </si>
  <si>
    <t>CHIMNEY -PHOENIX-90</t>
  </si>
  <si>
    <t>ELECT. PUNCHING MC.</t>
  </si>
  <si>
    <t>ANALOG EXTN CARD FOR TEL EXCHANGE</t>
  </si>
  <si>
    <t>SCREENS 5X7 GB MOTORISED</t>
  </si>
  <si>
    <t>FAX MACHINE - CANON -L-220</t>
  </si>
  <si>
    <t>CARDS FOR TELEPHONE EXCHANGE</t>
  </si>
  <si>
    <t>PUBLIC ADDRESS SYSTEM</t>
  </si>
  <si>
    <t>SPLIT AC -7th Floor(ED Cabin)</t>
  </si>
  <si>
    <t>SIEMENS EPABX CARD</t>
  </si>
  <si>
    <t>AIR CONDITIONER - ED CABIN</t>
  </si>
  <si>
    <t>AC PLANT FOR BASEMENT</t>
  </si>
  <si>
    <t>ELECTRONIC FRANKING MACHINE</t>
  </si>
  <si>
    <t>LCD TV FOR RECEIPTION AREA</t>
  </si>
  <si>
    <t>AIR CONTIONERS - CONFERENCE ROOM</t>
  </si>
  <si>
    <t>DEEP FREEZER - FOR CANTEEN USE</t>
  </si>
  <si>
    <t>ACS FOR NEW GMS-SK SOOD,A K JAIN, PC BHUTANI</t>
  </si>
  <si>
    <t>ACS FOR AGM-RESIDENCE</t>
  </si>
  <si>
    <t>AC for Director Office-Voltas Make</t>
  </si>
  <si>
    <t xml:space="preserve">FIRE AND SAFETY </t>
  </si>
  <si>
    <t>VOLATAS WINDOW AC GM(M&amp;MI)</t>
  </si>
  <si>
    <t>WATER DISPENSER</t>
  </si>
  <si>
    <t>AIR CONDITIONER-SERVER ROOM-VOLTAS</t>
  </si>
  <si>
    <t>Water Dispenser</t>
  </si>
  <si>
    <t>RO System - Basement  from TBG</t>
  </si>
  <si>
    <t>Kent Mineral RO  from TBG</t>
  </si>
  <si>
    <t>Air Conditioner  from TBG</t>
  </si>
  <si>
    <t>TT Table</t>
  </si>
  <si>
    <t>Exercise Cycle</t>
  </si>
  <si>
    <t>Bench Press_Nova Fitness</t>
  </si>
  <si>
    <t xml:space="preserve">Treadmill Cosco </t>
  </si>
  <si>
    <t>TV at ED (Mr. Raina)</t>
  </si>
  <si>
    <t>TV at Conference Room No.6</t>
  </si>
  <si>
    <t>AC at GM (PMG 7th Floor)</t>
  </si>
  <si>
    <t>Biometric Attendance System</t>
  </si>
  <si>
    <t>AC in Server Room</t>
  </si>
  <si>
    <t>AC for UPS Room</t>
  </si>
  <si>
    <t>DIGI Camera -CMO sensor for P&amp;MS</t>
  </si>
  <si>
    <t>I Phone 6 S</t>
  </si>
  <si>
    <t>I Phone 6s Plus</t>
  </si>
  <si>
    <t>I Pad Pro</t>
  </si>
  <si>
    <t>200 LTR WHRILPOOL REFRIGTR</t>
  </si>
  <si>
    <t>3TR Voltas Tower AC</t>
  </si>
  <si>
    <t>1.5T Voltas WAC</t>
  </si>
  <si>
    <t>Air Purifier</t>
  </si>
  <si>
    <t>LED 55" VC for 2nd Floor Conference Room</t>
  </si>
  <si>
    <t>Voltas Ductible Splite AC 5.5 T</t>
  </si>
  <si>
    <t>Blustar Cassette AC 3T</t>
  </si>
  <si>
    <t>WATER DISPENSER (HOT &amp; COLD)</t>
  </si>
  <si>
    <t>AIRPODS</t>
  </si>
  <si>
    <t>AIR TOUCH (Air Purifier)</t>
  </si>
  <si>
    <t>VOLTAS 1.5T (window 3+ split 1)</t>
  </si>
  <si>
    <t>AC</t>
  </si>
  <si>
    <t>BODY THERMAL SCREENING CAMERA</t>
  </si>
  <si>
    <t>Attendance Machines (Linux Based)</t>
  </si>
  <si>
    <t>TV-43 Inches-LG</t>
  </si>
  <si>
    <t>Referigerator-LG-190 Ltrs</t>
  </si>
  <si>
    <t>Window AC</t>
  </si>
  <si>
    <t>E) FURNITURE FIXTURES 088/108</t>
  </si>
  <si>
    <t>STEEL STARECASE</t>
  </si>
  <si>
    <t>FILING CABINET</t>
  </si>
  <si>
    <t>CONFERENCE TABLE</t>
  </si>
  <si>
    <t xml:space="preserve">EXECUTIVE TABLE </t>
  </si>
  <si>
    <t>PORTACABIN</t>
  </si>
  <si>
    <t>GODREJ TABLE</t>
  </si>
  <si>
    <t>COMPACTORS AT VI FLOOR</t>
  </si>
  <si>
    <t xml:space="preserve">ALMIRAH </t>
  </si>
  <si>
    <t>CHAIRS &amp; TABLE FOR OFFICE USE</t>
  </si>
  <si>
    <t>CHAIR FOR DIRECTOR</t>
  </si>
  <si>
    <t>CHAIRS FOR DIRECTOR OFFICE</t>
  </si>
  <si>
    <t>SOFA SET - DIRECTOR OFFICE</t>
  </si>
  <si>
    <t>GODREJ MAKE DINING SET</t>
  </si>
  <si>
    <t>GOJREJ MAKE RECLINERS</t>
  </si>
  <si>
    <t>SOFA SET - DIRECTOR OFFICE-Godrej</t>
  </si>
  <si>
    <t>Compactors  from TBG</t>
  </si>
  <si>
    <t>SOFA SET   from TBG</t>
  </si>
  <si>
    <t>SIDE RACK  from TBG</t>
  </si>
  <si>
    <t>Executive    Table  from TBG</t>
  </si>
  <si>
    <t>GM'S CABIN FURNITURE</t>
  </si>
  <si>
    <t>Workstation at (All Floors)</t>
  </si>
  <si>
    <t>Chair</t>
  </si>
  <si>
    <t>Sofa Set</t>
  </si>
  <si>
    <t>WOODEN CENTRE TABLE</t>
  </si>
  <si>
    <t>3 STR SOFA -BIEGE</t>
  </si>
  <si>
    <t>PRESIDENTIAL HIGH BACK CHAIR</t>
  </si>
  <si>
    <t>EXECUTIVE MID BACK CHAIR BLACK</t>
  </si>
  <si>
    <t>F) INTANGIBLE ASSETS 0893/1093</t>
  </si>
  <si>
    <t>PRIMAERA SOFTWARE</t>
  </si>
  <si>
    <t>LICENCES FOR NEWGENT SOFTWARE</t>
  </si>
  <si>
    <t>ORACLE</t>
  </si>
  <si>
    <t>SEGATE CRYSTAL REPORTS 11 DEVELOPERS</t>
  </si>
  <si>
    <t>MICROSOFT SYSTEM CENTRE(SW06H)</t>
  </si>
  <si>
    <t>MICROSOFT OFFICE SHAREPOINT SERVER 2007</t>
  </si>
  <si>
    <t>Adobe Acrobat 9 Pro Extended</t>
  </si>
  <si>
    <t>MATLAB SOFTWARE FOR TSG DEPTT</t>
  </si>
  <si>
    <t xml:space="preserve"> AUTOCAD INVENTOR SOFTWARE </t>
  </si>
  <si>
    <t>PRIMAVERA SOFTWARE -2NOS.</t>
  </si>
  <si>
    <t>AUTOCAD (PARTY-CAD STUDIO)</t>
  </si>
  <si>
    <t>MS Server Enterprises Edition</t>
  </si>
  <si>
    <t>Softwares</t>
  </si>
  <si>
    <t>Matlab Softwares</t>
  </si>
  <si>
    <t>G) OFFICE &amp; OTHER EQUIPMENTS-TOWNSHIP ( 0871/1071 )</t>
  </si>
  <si>
    <t>Split Air Conditioner from Rudrapur</t>
  </si>
  <si>
    <t>AC under AGM Scheme</t>
  </si>
  <si>
    <t>H) OFFICE EQUIP 0872/1072 (FURNITURE &amp; FURNISHING SCHEME)</t>
  </si>
  <si>
    <t>Air conditioner with Stablizer</t>
  </si>
  <si>
    <t>Microwave Oven</t>
  </si>
  <si>
    <t>TV</t>
  </si>
  <si>
    <t>Cooler</t>
  </si>
  <si>
    <t>Microwave Oven</t>
  </si>
  <si>
    <t>Air Conditioner with Stabilizer</t>
  </si>
  <si>
    <t>WATER PURIFIER</t>
  </si>
  <si>
    <t>Desert Coolar</t>
  </si>
  <si>
    <t>SAMSUNG REFRIGERATOR</t>
  </si>
  <si>
    <t>Video System</t>
  </si>
  <si>
    <t>LG SMART LED TV</t>
  </si>
  <si>
    <t>SAMSUNG LED TV</t>
  </si>
  <si>
    <t>LG REFRIGRATOR</t>
  </si>
  <si>
    <t>BLUSTAR AC</t>
  </si>
  <si>
    <t>INVERTER FROM TBG</t>
  </si>
  <si>
    <t>AIR CONDITIONER TRF FROM CORP</t>
  </si>
  <si>
    <t>TELEVISION</t>
  </si>
  <si>
    <t>AIR CONDITIONER WITH STABLIZER FROM RUDRAPUR</t>
  </si>
  <si>
    <t>AIR CONDITIONER FROM RUDRAPUR</t>
  </si>
  <si>
    <t>INVERTER WITH BATTERY FROM HYDERABAD</t>
  </si>
  <si>
    <t>AIR PURIFIER</t>
  </si>
  <si>
    <t>AIR CONDITIONER WITH STABILIZER FROM PESD</t>
  </si>
  <si>
    <t>WATER PURIFIER FROM PESD</t>
  </si>
  <si>
    <t>MICROWAVE</t>
  </si>
  <si>
    <t>INVERTER</t>
  </si>
  <si>
    <t>PRINTER</t>
  </si>
  <si>
    <t>I) FURNITURE &amp; FURNISHING SCHEME ( 0882/1082 )</t>
  </si>
  <si>
    <t>Sofa Cum Bed</t>
  </si>
  <si>
    <t>Sofaset</t>
  </si>
  <si>
    <t>Wardrobe</t>
  </si>
  <si>
    <t>Almirahs</t>
  </si>
  <si>
    <t>Sofa set</t>
  </si>
  <si>
    <t>Diwan</t>
  </si>
  <si>
    <t>Almirah</t>
  </si>
  <si>
    <t>Sofa-Cum-Bed</t>
  </si>
  <si>
    <t>Sofa cum bad</t>
  </si>
  <si>
    <t>ALMIRAH</t>
  </si>
  <si>
    <t>SOFA CUM BED</t>
  </si>
  <si>
    <t>DIWAN</t>
  </si>
  <si>
    <t>SOFA SET</t>
  </si>
  <si>
    <t>WARDROBE</t>
  </si>
  <si>
    <t>CABINET</t>
  </si>
  <si>
    <t>Computer Table</t>
  </si>
  <si>
    <t>SOFA</t>
  </si>
  <si>
    <t xml:space="preserve">TV  </t>
  </si>
  <si>
    <t>Sofa</t>
  </si>
  <si>
    <t>CENTER TABLE</t>
  </si>
  <si>
    <t xml:space="preserve">SOFA </t>
  </si>
  <si>
    <t>Side Board</t>
  </si>
  <si>
    <t>WOODEN CENTER TABLE</t>
  </si>
  <si>
    <t>STUDY TABLE</t>
  </si>
  <si>
    <t>SOFA SET FROM PESD</t>
  </si>
  <si>
    <t>Sofa cum bed</t>
  </si>
  <si>
    <t>STEEL ALMIRAH</t>
  </si>
  <si>
    <t>Study Table</t>
  </si>
  <si>
    <t>Study Chair</t>
  </si>
  <si>
    <t>GRAND TOTAL (A TO I)</t>
  </si>
  <si>
    <t>WDV AS ON</t>
  </si>
  <si>
    <t>30.06.2021</t>
  </si>
  <si>
    <t>Building (A)</t>
  </si>
  <si>
    <t>EDP (B)</t>
  </si>
  <si>
    <t>Electric Installations ( C )</t>
  </si>
  <si>
    <t>Office equipments (D +H)</t>
  </si>
  <si>
    <t>Furniture Fixtures (E + I )</t>
  </si>
  <si>
    <t>Intangible Assests (F )</t>
  </si>
  <si>
    <t>Office equipments - Township (G )</t>
  </si>
  <si>
    <t>Name of Assets</t>
  </si>
  <si>
    <t>From Assets register</t>
  </si>
  <si>
    <t xml:space="preserve">Factory </t>
  </si>
  <si>
    <t>12</t>
  </si>
  <si>
    <t>Road and Bridges</t>
  </si>
  <si>
    <t>13</t>
  </si>
  <si>
    <t>BLDG - Factories</t>
  </si>
  <si>
    <t>16</t>
  </si>
  <si>
    <t>Drainage, Sewerage</t>
  </si>
  <si>
    <t>17</t>
  </si>
  <si>
    <t>Railway siding</t>
  </si>
  <si>
    <t>18</t>
  </si>
  <si>
    <t>Locomotive and wagon</t>
  </si>
  <si>
    <t>19</t>
  </si>
  <si>
    <t>P&amp;M General - FT</t>
  </si>
  <si>
    <t>21</t>
  </si>
  <si>
    <t>EDP Equip -SERV&amp;NTW</t>
  </si>
  <si>
    <t>22</t>
  </si>
  <si>
    <t>ELECTRICAL INST - FT</t>
  </si>
  <si>
    <t>25</t>
  </si>
  <si>
    <t>Office &amp; Others</t>
  </si>
  <si>
    <t>26</t>
  </si>
  <si>
    <t>0860 VEHICLES -FACTORY-Light-CARS</t>
  </si>
  <si>
    <t>27</t>
  </si>
  <si>
    <t>Office &amp; Others - FT</t>
  </si>
  <si>
    <t>28</t>
  </si>
  <si>
    <t>furniture and fixture</t>
  </si>
  <si>
    <t>29</t>
  </si>
  <si>
    <t>Building -Temp-FT</t>
  </si>
  <si>
    <t>31</t>
  </si>
  <si>
    <t>EDP-FAC-ENDUSER DEV</t>
  </si>
  <si>
    <t>32</t>
  </si>
  <si>
    <t>EDP equipments (Furniture &amp; Furnishings Scheme)</t>
  </si>
  <si>
    <t>39</t>
  </si>
  <si>
    <t>P&amp;M Automatic</t>
  </si>
  <si>
    <t>51</t>
  </si>
  <si>
    <t>60</t>
  </si>
  <si>
    <t>78</t>
  </si>
  <si>
    <t>ROU Assets- [ Others ] [OL]</t>
  </si>
  <si>
    <t>86</t>
  </si>
  <si>
    <t>EDP EQ TAKN LEASE-PL</t>
  </si>
  <si>
    <t>Toatal Asset</t>
  </si>
  <si>
    <t>Rs in lakhs</t>
  </si>
  <si>
    <t>Asset value as on 31.03.2021 (Rs in lakhs)</t>
  </si>
  <si>
    <t>Stores &amp; Spares</t>
  </si>
  <si>
    <t>Raw Material and components</t>
  </si>
  <si>
    <t>Loose Tools</t>
  </si>
  <si>
    <t>Finished good</t>
  </si>
  <si>
    <t>Capital WIP</t>
  </si>
  <si>
    <t>Total value of Assets</t>
  </si>
  <si>
    <t>10KVA Online UPS</t>
  </si>
  <si>
    <t>Barauni</t>
  </si>
  <si>
    <t>INVERTER(SANYO &amp; SANYO)</t>
  </si>
  <si>
    <t>TBNS-II</t>
  </si>
  <si>
    <t>R S Corporation, New Delhi</t>
  </si>
  <si>
    <t>IS- At Third Floor</t>
  </si>
  <si>
    <t>M/s Star Refrigretion</t>
  </si>
  <si>
    <t>TBWS Sector Office</t>
  </si>
  <si>
    <t>Tempcon Enterprises</t>
  </si>
  <si>
    <t>Sector Office- Hyd</t>
  </si>
  <si>
    <t>JVH Group of Technologies</t>
  </si>
  <si>
    <t>NE Agra</t>
  </si>
  <si>
    <t>Anil Electronics</t>
  </si>
  <si>
    <t>Medinipur</t>
  </si>
  <si>
    <t xml:space="preserve">Television </t>
  </si>
  <si>
    <t>Gaurav Distributors</t>
  </si>
  <si>
    <t>Pirgal Electronics</t>
  </si>
  <si>
    <t>TBSS-Sector Office</t>
  </si>
  <si>
    <t>Industrial Vaccum Cleaner</t>
  </si>
  <si>
    <t>Kruger &amp; Brentt Equipment Pvt. Ltd.</t>
  </si>
  <si>
    <t>Mechanical Sweeping Machine</t>
  </si>
  <si>
    <t>Prakhar Enterprises</t>
  </si>
  <si>
    <t>Television</t>
  </si>
  <si>
    <t>Mudgal Electronics</t>
  </si>
  <si>
    <t>Refigerator</t>
  </si>
  <si>
    <t>Patratu</t>
  </si>
  <si>
    <t>Walk Behind Scrubber Machine</t>
  </si>
  <si>
    <t>Dulevo India Pvt. Ltd.</t>
  </si>
  <si>
    <t>Pirani Gauge</t>
  </si>
  <si>
    <t>Ace Instruments</t>
  </si>
  <si>
    <t>Furrel Machine</t>
  </si>
  <si>
    <t>Prime Electrotech</t>
  </si>
  <si>
    <t>Gaurav Enterprises</t>
  </si>
  <si>
    <t>TBNS Noida-GH</t>
  </si>
  <si>
    <t>LED Television (2 No.s)</t>
  </si>
  <si>
    <t>Great Eastern</t>
  </si>
  <si>
    <t>TBES- North Karanpura</t>
  </si>
  <si>
    <t>Air Conditioner (3 No.s)</t>
  </si>
  <si>
    <t>Saheb Distributors</t>
  </si>
  <si>
    <t>TBES- Rourkela</t>
  </si>
  <si>
    <t>LED Television</t>
  </si>
  <si>
    <t>Air Conditioner (2 No.s)</t>
  </si>
  <si>
    <t>Radio Vision</t>
  </si>
  <si>
    <t>Cool Point</t>
  </si>
  <si>
    <t>TBES- Nabhinagar</t>
  </si>
  <si>
    <t>Mohinee Electronics</t>
  </si>
  <si>
    <t>Air Conditioner (4 No.s)</t>
  </si>
  <si>
    <t>Keyur Electronics</t>
  </si>
  <si>
    <t>TBWS- ONGC Hazira</t>
  </si>
  <si>
    <t>Reliable Appliances</t>
  </si>
  <si>
    <t>TBWS- Wanakbori</t>
  </si>
  <si>
    <t>Air Conditioner (1 No.s)</t>
  </si>
  <si>
    <t>TBWS-GH</t>
  </si>
  <si>
    <t>IB Communication</t>
  </si>
  <si>
    <t>TBWS- MPPTCL Nagda</t>
  </si>
  <si>
    <t>Lucky Gallery</t>
  </si>
  <si>
    <t>Anand Television</t>
  </si>
  <si>
    <t>TBWS- MPPTCL Kirnapur</t>
  </si>
  <si>
    <t>Paras Electronics</t>
  </si>
  <si>
    <t>TBWS- Bhuj</t>
  </si>
  <si>
    <t>Shivalik Digiworld</t>
  </si>
  <si>
    <t>Shree Jalaram Appliances</t>
  </si>
  <si>
    <t>TBNS- Banaskantha</t>
  </si>
  <si>
    <t>Ganpati Electronics</t>
  </si>
  <si>
    <t>TBNS- Suratgarh</t>
  </si>
  <si>
    <t>Vega Electronics</t>
  </si>
  <si>
    <t>TBNS- Ajmer Chittorgarh</t>
  </si>
  <si>
    <t>Cloudtail India Pvt. Ltd.</t>
  </si>
  <si>
    <t>TBSS- Sector Office</t>
  </si>
  <si>
    <t>Sourthern Enterprises</t>
  </si>
  <si>
    <t>TBSS- Kothagudem</t>
  </si>
  <si>
    <t>TBSS- Manuguru</t>
  </si>
  <si>
    <t>Kay Dee Electronics</t>
  </si>
  <si>
    <t>TBNS- Sector Guest House</t>
  </si>
  <si>
    <t>Office Cabin (1 No.)</t>
  </si>
  <si>
    <t>7 Square Container Services</t>
  </si>
  <si>
    <t>TBSS- Ennore</t>
  </si>
  <si>
    <t>Inverter with Battery</t>
  </si>
  <si>
    <t>Shri Chamunda Battery</t>
  </si>
  <si>
    <t>Pallet Truck</t>
  </si>
  <si>
    <t>Hunter Equipments</t>
  </si>
  <si>
    <t>TBSS- Ariyalur</t>
  </si>
  <si>
    <t>Air Conditioner (1 No.)</t>
  </si>
  <si>
    <t>TBES- Medinipur</t>
  </si>
  <si>
    <t>Aluminium Ladder</t>
  </si>
  <si>
    <t>Vishal Engineering ladders &amp; Co.</t>
  </si>
  <si>
    <t>KR Comfort Air Solutions</t>
  </si>
  <si>
    <t>Great Eastern Trading Co.</t>
  </si>
  <si>
    <t>20 Mt. High Mast (3 No.)</t>
  </si>
  <si>
    <t>Beacon Power &amp; Transmission</t>
  </si>
  <si>
    <t>LED Flood Light (12 No.)</t>
  </si>
  <si>
    <t>Air Conditioner (3 No.)</t>
  </si>
  <si>
    <t>Bhavya Sales</t>
  </si>
  <si>
    <t>Television (2 No.)</t>
  </si>
  <si>
    <t>Sri Vedic Electronics</t>
  </si>
  <si>
    <t>TBSS- Guest House</t>
  </si>
  <si>
    <t>Ladder</t>
  </si>
  <si>
    <t>Ariyalur</t>
  </si>
  <si>
    <t>Maruthi Air Conditioners</t>
  </si>
  <si>
    <t>Vellalaviduthi</t>
  </si>
  <si>
    <t>LG LED TV</t>
  </si>
  <si>
    <t>Sundram</t>
  </si>
  <si>
    <t>TBES - Jeerat</t>
  </si>
  <si>
    <t>LG REFRIGERATOR</t>
  </si>
  <si>
    <t>LG WASHING MACHINE</t>
  </si>
  <si>
    <t>Low Ht Cubical</t>
  </si>
  <si>
    <t>AFC Systems</t>
  </si>
  <si>
    <t>TBES-Sector Office</t>
  </si>
  <si>
    <t>Compactor</t>
  </si>
  <si>
    <t>High mast</t>
  </si>
  <si>
    <t>Beacon power &amp; Transmission</t>
  </si>
  <si>
    <t>Flood Light</t>
  </si>
  <si>
    <t>LLOYD Split AC with Inverter</t>
  </si>
  <si>
    <t>TBES-Mednipur site</t>
  </si>
  <si>
    <t>Panasonic 32F200DX LED SET</t>
  </si>
  <si>
    <t>Spectrum Smart Solution</t>
  </si>
  <si>
    <t>Air conditioner - Intex</t>
  </si>
  <si>
    <t>Sekar Supar Stores</t>
  </si>
  <si>
    <t>Ariyalur Site</t>
  </si>
  <si>
    <t>LED TV - LG</t>
  </si>
  <si>
    <t>Projector - Epson</t>
  </si>
  <si>
    <t>GETS Infoteck</t>
  </si>
  <si>
    <t>TBSS</t>
  </si>
  <si>
    <t>LG-LED</t>
  </si>
  <si>
    <t>SALES EMPORIUM</t>
  </si>
  <si>
    <t>TBES-JEERAT SITE</t>
  </si>
  <si>
    <t>LLOYD Split AC with Inverter (4 No.)</t>
  </si>
  <si>
    <t>Fridge-Whirlpool (1 No.)</t>
  </si>
  <si>
    <t>Split AC 1.5 ton ( 3no.)</t>
  </si>
  <si>
    <t>Amazon</t>
  </si>
  <si>
    <t>TBSS-Udangudi site</t>
  </si>
  <si>
    <t xml:space="preserve">Godrej Refrigerator 300 Ltrs Cold </t>
  </si>
  <si>
    <t>KBM ELECTRONICS</t>
  </si>
  <si>
    <t>LG Window AC 1.5 ton</t>
  </si>
  <si>
    <t>Ankur Electronics</t>
  </si>
  <si>
    <t>TBNS-Shamli site</t>
  </si>
  <si>
    <t>Blue star 3 Star 1.5 Ton AC</t>
  </si>
  <si>
    <t>National Distributors RKL</t>
  </si>
  <si>
    <t>TBES-Balimela</t>
  </si>
  <si>
    <t>Samsung LED TV</t>
  </si>
  <si>
    <t>Samsung Refrigerator</t>
  </si>
  <si>
    <t>Samsun Washing Machine</t>
  </si>
  <si>
    <t>AC-Haier 1.5 Ton</t>
  </si>
  <si>
    <t>Unique Trading</t>
  </si>
  <si>
    <t>TBES-Patrratu</t>
  </si>
  <si>
    <t>Whirlpool Washing Machine 5L</t>
  </si>
  <si>
    <t>CCTV CAMERA</t>
  </si>
  <si>
    <t>PAN COMMUNICATION (P) LTD</t>
  </si>
  <si>
    <t>TBNS-BALLIA</t>
  </si>
  <si>
    <t>TBES-JEERAT</t>
  </si>
  <si>
    <t>TBNS-PANKI</t>
  </si>
  <si>
    <t>TBES-SAGARDIGHI</t>
  </si>
  <si>
    <t>cctv camera with led tv and hard disk &amp; other accersories</t>
  </si>
  <si>
    <t xml:space="preserve">Split AC 1.5 ton </t>
  </si>
  <si>
    <t>Cloudtail India Private Limited/ amazon</t>
  </si>
  <si>
    <t>TBSS- UDANGUDI</t>
  </si>
  <si>
    <t>Godreh Split AC 1.5 ton</t>
  </si>
  <si>
    <t>Whirlpool 200 L Refrigerator</t>
  </si>
  <si>
    <t>SCHACH ENGINEERS_ASSETS_PATRATU_JV_169</t>
  </si>
  <si>
    <t>TBES- PATRATU</t>
  </si>
  <si>
    <t>VOLTAS 2TON AIR CONDITIONER (2)</t>
  </si>
  <si>
    <t>TRANSFER FROM ROD CHENNAI (2)</t>
  </si>
  <si>
    <t>SPLIT A/C VOLTAS 2 NOS 1.5 TON (2)</t>
  </si>
  <si>
    <t>2 TON SPLIT AC VOLTAS (2)</t>
  </si>
  <si>
    <t>2 TON SPLIT AC VOLTAS</t>
  </si>
  <si>
    <t>TRANSFER FROM ROD CHENNAI (1)</t>
  </si>
  <si>
    <t>TBSS-ARIYALUR</t>
  </si>
  <si>
    <t>2 TON SPLIT AC BLUE STAR</t>
  </si>
  <si>
    <t>CHAIR</t>
  </si>
  <si>
    <t>BHARAT COMMERCIAL AGENCY</t>
  </si>
  <si>
    <t>Furniture World</t>
  </si>
  <si>
    <t>Office Table</t>
  </si>
  <si>
    <t>Rollon Enterprises</t>
  </si>
  <si>
    <t xml:space="preserve">SOFA SET </t>
  </si>
  <si>
    <t>Allied Steels</t>
  </si>
  <si>
    <t>Dinning Table</t>
  </si>
  <si>
    <t>Mittal Trading Company</t>
  </si>
  <si>
    <t>New Joice Furniture</t>
  </si>
  <si>
    <t>TBSS- Anikadavu</t>
  </si>
  <si>
    <t>TBSS- Thapakundu</t>
  </si>
  <si>
    <t>Damro Furniture P Ltd</t>
  </si>
  <si>
    <t>Godrej Elan Desk</t>
  </si>
  <si>
    <t>Srinivasa Marketing</t>
  </si>
  <si>
    <t>Godrej Regency Chair</t>
  </si>
  <si>
    <t>Bansal Trading Co.</t>
  </si>
  <si>
    <t>Cloudtail India Pvt Ltd</t>
  </si>
  <si>
    <t>SHAMLI SITE</t>
  </si>
  <si>
    <t>SOFA SET - 2 Nos</t>
  </si>
  <si>
    <t>Transfer from ROD Chennai</t>
  </si>
  <si>
    <t>Ennore</t>
  </si>
  <si>
    <t>SOFA SET (3+1+1)</t>
  </si>
  <si>
    <t>Queen size bed</t>
  </si>
  <si>
    <t>MAA FURNITURE CENTRE</t>
  </si>
  <si>
    <t>SHEDULE OF FIXED ASSETS FOR THE FINANCIAL YEAR ENDING 31st May 2021</t>
  </si>
  <si>
    <t>B TOWNSHIP TYPE A IN PLOT B</t>
  </si>
  <si>
    <t>16NOS B TYPE QUARTERS CONSTRUCTION</t>
  </si>
  <si>
    <t>HOUSING QUARTERS - A TOWNSHIP 69NOS</t>
  </si>
  <si>
    <t>A TYPE QUARTER AT TOWNSHIP B</t>
  </si>
  <si>
    <t>Electrical and Mechanical Breakdown</t>
  </si>
  <si>
    <t>Earthquake </t>
  </si>
  <si>
    <t xml:space="preserve">BHEL-CIT, New Delhi IT Items </t>
  </si>
  <si>
    <t>BHEL-Corp Office, New Delhi</t>
  </si>
  <si>
    <t>BHEL AGVC New Delhi</t>
  </si>
  <si>
    <t>BHEL-HRDI, Noida</t>
  </si>
  <si>
    <t>HEP, Bhopal</t>
  </si>
  <si>
    <t>HPVP, Vizag</t>
  </si>
  <si>
    <t>PPPU, Thirumayam</t>
  </si>
  <si>
    <t xml:space="preserve">TP, Jhansi </t>
  </si>
  <si>
    <t> TOTAL (B)</t>
  </si>
  <si>
    <t xml:space="preserve"> ADD ON COVERS </t>
  </si>
  <si>
    <t>Sum Insured (Rs. in Crores)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</si>
</sst>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_(* #,##0.00_);_(* \(#,##0.00\);_(* &quot;-&quot;??_);_(@_)"/>
    <numFmt numFmtId="165" formatCode="_ * #,##0_ ;_ * \-#,##0_ ;_ * &quot;-&quot;??_ ;_ @_ "/>
    <numFmt numFmtId="166" formatCode="0.00;[Red]0.00"/>
    <numFmt numFmtId="167" formatCode="0.0000000"/>
    <numFmt numFmtId="168" formatCode="0.0"/>
    <numFmt numFmtId="169" formatCode="0.00000"/>
    <numFmt numFmtId="170" formatCode="0.0000"/>
    <numFmt numFmtId="171" formatCode="_(* #,##0_);_(* \(#,##0\);_(* &quot;-&quot;??_);_(@_)"/>
    <numFmt numFmtId="172" formatCode="[$-409]d\-mmm\-yy;@"/>
  </numFmts>
  <fonts count="9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Arial"/>
      <family val="2"/>
    </font>
    <font>
      <b/>
      <sz val="11"/>
      <name val="Arial"/>
      <family val="2"/>
    </font>
    <font>
      <sz val="11"/>
      <name val="Arial"/>
      <family val="2"/>
    </font>
    <font>
      <b/>
      <sz val="14"/>
      <color theme="1"/>
      <name val="Calibri"/>
      <family val="2"/>
      <scheme val="minor"/>
    </font>
    <font>
      <b/>
      <sz val="9"/>
      <color theme="1"/>
      <name val="Arial"/>
      <family val="2"/>
    </font>
    <font>
      <sz val="9"/>
      <color theme="1"/>
      <name val="Arial"/>
      <family val="2"/>
    </font>
    <font>
      <sz val="10"/>
      <color theme="1"/>
      <name val="Arial"/>
      <family val="2"/>
    </font>
    <font>
      <b/>
      <sz val="9"/>
      <color indexed="8"/>
      <name val="Arial"/>
      <family val="2"/>
    </font>
    <font>
      <sz val="9"/>
      <name val="Arial"/>
      <family val="2"/>
    </font>
    <font>
      <sz val="10"/>
      <name val="Arial"/>
      <family val="2"/>
    </font>
    <font>
      <sz val="11"/>
      <color theme="1"/>
      <name val="Arial"/>
      <family val="2"/>
    </font>
    <font>
      <b/>
      <sz val="11"/>
      <color theme="1"/>
      <name val="Arial"/>
      <family val="2"/>
    </font>
    <font>
      <sz val="10"/>
      <name val="Arial"/>
      <family val="2"/>
    </font>
    <font>
      <b/>
      <sz val="8"/>
      <color theme="1"/>
      <name val="Arial"/>
      <family val="2"/>
    </font>
    <font>
      <b/>
      <sz val="14"/>
      <color theme="1"/>
      <name val="Arial"/>
      <family val="2"/>
    </font>
    <font>
      <b/>
      <sz val="10"/>
      <name val="Arial"/>
      <family val="2"/>
    </font>
    <font>
      <sz val="8"/>
      <name val="Arial"/>
      <family val="2"/>
    </font>
    <font>
      <b/>
      <sz val="12"/>
      <name val="Arial"/>
      <family val="2"/>
    </font>
    <font>
      <b/>
      <sz val="20"/>
      <name val="Arial"/>
      <family val="2"/>
    </font>
    <font>
      <b/>
      <sz val="12"/>
      <color theme="1"/>
      <name val="Calibri"/>
      <family val="2"/>
      <scheme val="minor"/>
    </font>
    <font>
      <b/>
      <u/>
      <sz val="12"/>
      <name val="Arial"/>
      <family val="2"/>
    </font>
    <font>
      <b/>
      <u/>
      <sz val="16"/>
      <color theme="1"/>
      <name val="Garamond"/>
      <family val="1"/>
    </font>
    <font>
      <sz val="11"/>
      <color theme="1"/>
      <name val="Garamond"/>
      <family val="1"/>
    </font>
    <font>
      <b/>
      <u/>
      <sz val="11"/>
      <color theme="1"/>
      <name val="Calibri"/>
      <family val="2"/>
      <scheme val="minor"/>
    </font>
    <font>
      <sz val="10"/>
      <name val="Times New Roman"/>
      <family val="1"/>
    </font>
    <font>
      <b/>
      <sz val="10"/>
      <name val="Tahoma"/>
      <family val="2"/>
    </font>
    <font>
      <sz val="10"/>
      <name val="Tahoma"/>
      <family val="2"/>
    </font>
    <font>
      <sz val="11"/>
      <color rgb="FF1F497D"/>
      <name val="Symbol"/>
      <family val="1"/>
      <charset val="2"/>
    </font>
    <font>
      <sz val="11"/>
      <name val="Calibri"/>
      <family val="2"/>
      <scheme val="minor"/>
    </font>
    <font>
      <sz val="12"/>
      <color theme="1"/>
      <name val="Calibri"/>
      <family val="2"/>
      <scheme val="minor"/>
    </font>
    <font>
      <sz val="10"/>
      <color indexed="8"/>
      <name val="Calibri"/>
      <family val="2"/>
    </font>
    <font>
      <b/>
      <sz val="11"/>
      <color theme="1"/>
      <name val="Calibri"/>
      <family val="1"/>
      <scheme val="minor"/>
    </font>
    <font>
      <b/>
      <sz val="16"/>
      <color theme="1"/>
      <name val="Calibri"/>
      <family val="2"/>
      <scheme val="minor"/>
    </font>
    <font>
      <b/>
      <sz val="12"/>
      <name val="Calibri"/>
      <family val="2"/>
      <scheme val="minor"/>
    </font>
    <font>
      <sz val="12"/>
      <name val="Calibri"/>
      <family val="2"/>
      <scheme val="minor"/>
    </font>
    <font>
      <b/>
      <sz val="10"/>
      <name val="Calibri"/>
      <family val="2"/>
      <scheme val="minor"/>
    </font>
    <font>
      <sz val="10"/>
      <name val="Calibri"/>
      <family val="2"/>
      <scheme val="minor"/>
    </font>
    <font>
      <sz val="16"/>
      <name val="Calibri"/>
      <family val="2"/>
      <scheme val="minor"/>
    </font>
    <font>
      <sz val="10"/>
      <color rgb="FFFF0000"/>
      <name val="Calibri"/>
      <family val="2"/>
      <scheme val="minor"/>
    </font>
    <font>
      <b/>
      <u/>
      <sz val="12"/>
      <color theme="1"/>
      <name val="Garamond"/>
      <family val="1"/>
    </font>
    <font>
      <sz val="12"/>
      <color theme="1"/>
      <name val="Garamond"/>
      <family val="1"/>
    </font>
    <font>
      <b/>
      <sz val="12"/>
      <color theme="1"/>
      <name val="Garamond"/>
      <family val="1"/>
    </font>
    <font>
      <b/>
      <sz val="7"/>
      <color theme="1"/>
      <name val="Times New Roman"/>
      <family val="1"/>
    </font>
    <font>
      <sz val="11"/>
      <color indexed="8"/>
      <name val="Calibri"/>
      <family val="2"/>
    </font>
    <font>
      <b/>
      <sz val="18"/>
      <color theme="3"/>
      <name val="Calibri Light"/>
      <family val="2"/>
      <scheme val="major"/>
    </font>
    <font>
      <b/>
      <sz val="10"/>
      <color rgb="FFFF0000"/>
      <name val="Arial"/>
      <family val="2"/>
    </font>
    <font>
      <sz val="10"/>
      <color theme="1"/>
      <name val="Times New Roman"/>
      <family val="1"/>
    </font>
    <font>
      <b/>
      <sz val="13"/>
      <color theme="1"/>
      <name val="Times New Roman"/>
      <family val="1"/>
    </font>
    <font>
      <sz val="13"/>
      <color theme="1"/>
      <name val="Times New Roman"/>
      <family val="1"/>
    </font>
    <font>
      <b/>
      <sz val="14"/>
      <color rgb="FF000000"/>
      <name val="Calibri"/>
      <family val="2"/>
    </font>
    <font>
      <b/>
      <u/>
      <sz val="14"/>
      <color rgb="FF000000"/>
      <name val="Calibri"/>
      <family val="2"/>
    </font>
    <font>
      <sz val="10"/>
      <color rgb="FF000000"/>
      <name val="Bookman Old Style"/>
      <family val="1"/>
    </font>
    <font>
      <sz val="10"/>
      <color theme="1"/>
      <name val="Bookman Old Style"/>
      <family val="1"/>
    </font>
    <font>
      <b/>
      <u/>
      <sz val="11"/>
      <color rgb="FF000000"/>
      <name val="Calibri"/>
      <family val="2"/>
    </font>
    <font>
      <sz val="12"/>
      <name val="Arial"/>
      <family val="2"/>
    </font>
    <font>
      <b/>
      <sz val="16"/>
      <name val="Rockwell"/>
      <family val="1"/>
    </font>
    <font>
      <sz val="10"/>
      <name val="Rockwell"/>
      <family val="1"/>
    </font>
    <font>
      <b/>
      <sz val="12"/>
      <name val="Rockwell"/>
      <family val="1"/>
    </font>
    <font>
      <b/>
      <sz val="11"/>
      <name val="Rockwell"/>
      <family val="1"/>
    </font>
    <font>
      <sz val="11"/>
      <name val="Rockwell"/>
      <family val="1"/>
    </font>
    <font>
      <sz val="12"/>
      <name val="Rockwell"/>
      <family val="1"/>
    </font>
    <font>
      <b/>
      <sz val="10"/>
      <name val="Rockwell"/>
      <family val="1"/>
    </font>
    <font>
      <sz val="9"/>
      <color theme="1"/>
      <name val="Verdana"/>
      <family val="2"/>
    </font>
    <font>
      <sz val="11"/>
      <color rgb="FF1F497D"/>
      <name val="Calibri"/>
      <family val="2"/>
      <scheme val="minor"/>
    </font>
    <font>
      <sz val="7"/>
      <color rgb="FF1F497D"/>
      <name val="Times New Roman"/>
      <family val="1"/>
    </font>
    <font>
      <b/>
      <u/>
      <sz val="11"/>
      <color rgb="FF1F497D"/>
      <name val="Calibri"/>
      <family val="2"/>
      <scheme val="minor"/>
    </font>
    <font>
      <b/>
      <u/>
      <vertAlign val="superscript"/>
      <sz val="11"/>
      <color rgb="FF1F497D"/>
      <name val="Calibri"/>
      <family val="2"/>
      <scheme val="minor"/>
    </font>
    <font>
      <b/>
      <sz val="11"/>
      <color rgb="FF1F497D"/>
      <name val="Calibri"/>
      <family val="2"/>
      <scheme val="minor"/>
    </font>
    <font>
      <b/>
      <sz val="11"/>
      <color rgb="FF00B050"/>
      <name val="Calibri"/>
      <family val="2"/>
      <scheme val="minor"/>
    </font>
    <font>
      <sz val="11"/>
      <color rgb="FF00B050"/>
      <name val="Calibri"/>
      <family val="2"/>
      <scheme val="minor"/>
    </font>
    <font>
      <sz val="11"/>
      <color rgb="FF0000CC"/>
      <name val="Symbol"/>
      <family val="1"/>
      <charset val="2"/>
    </font>
    <font>
      <sz val="7"/>
      <color rgb="FF0000CC"/>
      <name val="Times New Roman"/>
      <family val="1"/>
    </font>
    <font>
      <sz val="11"/>
      <color rgb="FF0000CC"/>
      <name val="Calibri"/>
      <family val="2"/>
      <scheme val="minor"/>
    </font>
    <font>
      <b/>
      <sz val="11"/>
      <color rgb="FF0000CC"/>
      <name val="Calibri"/>
      <family val="2"/>
      <scheme val="minor"/>
    </font>
    <font>
      <sz val="14"/>
      <color rgb="FF1F497D"/>
      <name val="Calibri"/>
      <family val="2"/>
      <scheme val="minor"/>
    </font>
    <font>
      <b/>
      <sz val="14"/>
      <color rgb="FF1F497D"/>
      <name val="Calibri"/>
      <family val="2"/>
      <scheme val="minor"/>
    </font>
    <font>
      <b/>
      <u/>
      <sz val="14"/>
      <name val="Arial"/>
      <family val="2"/>
    </font>
    <font>
      <sz val="12"/>
      <color rgb="FFFF0000"/>
      <name val="Arial"/>
      <family val="2"/>
    </font>
    <font>
      <b/>
      <sz val="10"/>
      <color theme="1"/>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
      <patternFill patternType="solid">
        <fgColor rgb="FFD9D9D9"/>
        <bgColor indexed="64"/>
      </patternFill>
    </fill>
    <fill>
      <patternFill patternType="solid">
        <fgColor theme="6" tint="0.59999389629810485"/>
        <bgColor indexed="64"/>
      </patternFill>
    </fill>
    <fill>
      <patternFill patternType="solid">
        <fgColor theme="2" tint="-9.9978637043366805E-2"/>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3">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164" fontId="29" fillId="0" borderId="0" applyFont="0" applyFill="0" applyBorder="0" applyAlignment="0" applyProtection="0"/>
    <xf numFmtId="0" fontId="26" fillId="0" borderId="0"/>
    <xf numFmtId="43" fontId="29" fillId="0" borderId="0" applyFill="0" applyBorder="0" applyAlignment="0" applyProtection="0"/>
    <xf numFmtId="0" fontId="1" fillId="0" borderId="0"/>
    <xf numFmtId="0" fontId="41" fillId="0" borderId="0"/>
    <xf numFmtId="0" fontId="1" fillId="0" borderId="0"/>
    <xf numFmtId="43" fontId="1" fillId="0" borderId="0" applyFont="0" applyFill="0" applyBorder="0" applyAlignment="0" applyProtection="0"/>
    <xf numFmtId="0" fontId="26"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0" fillId="8" borderId="8" applyNumberFormat="0" applyFont="0" applyAlignment="0" applyProtection="0"/>
    <xf numFmtId="0" fontId="61" fillId="0" borderId="0" applyNumberFormat="0" applyFill="0" applyBorder="0" applyAlignment="0" applyProtection="0"/>
    <xf numFmtId="43" fontId="26" fillId="0" borderId="0" applyFill="0" applyBorder="0" applyAlignment="0" applyProtection="0"/>
    <xf numFmtId="0" fontId="26" fillId="0" borderId="0"/>
    <xf numFmtId="0" fontId="79" fillId="0" borderId="0" applyFont="0" applyFill="0" applyBorder="0" applyAlignment="0" applyProtection="0"/>
    <xf numFmtId="43" fontId="26" fillId="0" borderId="0" applyFill="0" applyBorder="0" applyAlignment="0" applyProtection="0"/>
    <xf numFmtId="0" fontId="79" fillId="0" borderId="0"/>
    <xf numFmtId="0" fontId="71" fillId="0" borderId="0"/>
    <xf numFmtId="43" fontId="1" fillId="0" borderId="0" applyFont="0" applyFill="0" applyBorder="0" applyAlignment="0" applyProtection="0"/>
    <xf numFmtId="43" fontId="60" fillId="0" borderId="0" applyFont="0" applyFill="0" applyBorder="0" applyAlignment="0" applyProtection="0"/>
  </cellStyleXfs>
  <cellXfs count="669">
    <xf numFmtId="0" fontId="0" fillId="0" borderId="0" xfId="0"/>
    <xf numFmtId="0" fontId="17" fillId="0" borderId="0" xfId="0" applyFont="1" applyBorder="1" applyAlignment="1">
      <alignment horizontal="left" vertical="center"/>
    </xf>
    <xf numFmtId="0" fontId="18" fillId="0" borderId="0" xfId="0" applyFont="1" applyBorder="1" applyAlignment="1">
      <alignment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19" fillId="0" borderId="0" xfId="0" applyFont="1" applyAlignment="1">
      <alignment horizontal="center" vertical="center"/>
    </xf>
    <xf numFmtId="0" fontId="21" fillId="0" borderId="1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0" xfId="0" applyFont="1" applyFill="1" applyBorder="1" applyAlignment="1">
      <alignment horizontal="justify" vertical="center" wrapText="1"/>
    </xf>
    <xf numFmtId="2" fontId="19" fillId="0" borderId="10" xfId="0" applyNumberFormat="1" applyFont="1" applyFill="1" applyBorder="1" applyAlignment="1">
      <alignment horizontal="left" vertical="center" wrapText="1"/>
    </xf>
    <xf numFmtId="2" fontId="19" fillId="0" borderId="10" xfId="0" applyNumberFormat="1" applyFont="1" applyFill="1" applyBorder="1" applyAlignment="1">
      <alignment horizontal="center" vertical="center" wrapText="1"/>
    </xf>
    <xf numFmtId="2" fontId="22" fillId="0" borderId="10" xfId="0" applyNumberFormat="1" applyFont="1" applyFill="1" applyBorder="1" applyAlignment="1">
      <alignment horizontal="right" vertical="center"/>
    </xf>
    <xf numFmtId="0" fontId="23" fillId="0" borderId="10" xfId="0" applyFont="1" applyFill="1" applyBorder="1" applyAlignment="1">
      <alignment vertical="center" wrapText="1"/>
    </xf>
    <xf numFmtId="0" fontId="22" fillId="0" borderId="10" xfId="0" applyFont="1" applyFill="1" applyBorder="1" applyAlignment="1">
      <alignment vertical="center" wrapText="1"/>
    </xf>
    <xf numFmtId="2" fontId="25" fillId="0" borderId="10" xfId="0" applyNumberFormat="1" applyFont="1" applyFill="1" applyBorder="1" applyAlignment="1">
      <alignment horizontal="right" vertical="center"/>
    </xf>
    <xf numFmtId="0" fontId="23" fillId="0" borderId="10" xfId="0" applyFont="1" applyFill="1" applyBorder="1" applyAlignment="1">
      <alignment vertical="center"/>
    </xf>
    <xf numFmtId="0" fontId="0" fillId="0" borderId="10" xfId="0" applyFill="1" applyBorder="1"/>
    <xf numFmtId="2" fontId="23" fillId="0" borderId="10" xfId="0" applyNumberFormat="1" applyFont="1" applyFill="1" applyBorder="1" applyAlignment="1">
      <alignment vertical="center" wrapText="1"/>
    </xf>
    <xf numFmtId="0" fontId="19" fillId="0" borderId="10" xfId="0" applyFont="1" applyFill="1" applyBorder="1" applyAlignment="1">
      <alignment horizontal="left" vertical="center" wrapText="1"/>
    </xf>
    <xf numFmtId="0" fontId="26"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0" fontId="27" fillId="0" borderId="10" xfId="0" applyFont="1" applyFill="1" applyBorder="1" applyAlignment="1">
      <alignment horizontal="center" vertical="center" wrapText="1"/>
    </xf>
    <xf numFmtId="0" fontId="28" fillId="0" borderId="10" xfId="0" applyFont="1" applyFill="1" applyBorder="1" applyAlignment="1">
      <alignment horizontal="center" vertical="center" wrapText="1"/>
    </xf>
    <xf numFmtId="2" fontId="28" fillId="0" borderId="10" xfId="0" applyNumberFormat="1" applyFont="1" applyFill="1" applyBorder="1" applyAlignment="1">
      <alignment horizontal="right" vertical="center"/>
    </xf>
    <xf numFmtId="0" fontId="18" fillId="0" borderId="0" xfId="0" applyFont="1" applyAlignment="1">
      <alignment horizontal="center" vertical="center"/>
    </xf>
    <xf numFmtId="0" fontId="18" fillId="0" borderId="0" xfId="0" applyFont="1" applyBorder="1" applyAlignment="1">
      <alignment horizontal="left" vertical="center"/>
    </xf>
    <xf numFmtId="0" fontId="19" fillId="0" borderId="0" xfId="0" applyFont="1" applyBorder="1" applyAlignment="1">
      <alignment vertical="center" wrapText="1"/>
    </xf>
    <xf numFmtId="43" fontId="19" fillId="0" borderId="0" xfId="1" applyFont="1" applyFill="1" applyBorder="1" applyAlignment="1">
      <alignment vertical="center" wrapText="1"/>
    </xf>
    <xf numFmtId="0" fontId="19" fillId="0" borderId="0" xfId="0" applyFont="1" applyBorder="1" applyAlignment="1">
      <alignment horizontal="center" vertical="center" wrapText="1"/>
    </xf>
    <xf numFmtId="0" fontId="32" fillId="0" borderId="0" xfId="0" applyFont="1"/>
    <xf numFmtId="0" fontId="32" fillId="0" borderId="10" xfId="0" applyFont="1" applyBorder="1" applyAlignment="1">
      <alignment horizontal="center" vertical="center"/>
    </xf>
    <xf numFmtId="0" fontId="32" fillId="0" borderId="0" xfId="0" applyFont="1" applyAlignment="1">
      <alignment horizontal="center"/>
    </xf>
    <xf numFmtId="0" fontId="0" fillId="0" borderId="0" xfId="0" applyAlignment="1">
      <alignment horizontal="center" wrapText="1"/>
    </xf>
    <xf numFmtId="0" fontId="0" fillId="0" borderId="0" xfId="0" applyAlignment="1">
      <alignment wrapText="1"/>
    </xf>
    <xf numFmtId="0" fontId="26" fillId="0" borderId="0" xfId="0" applyFont="1" applyFill="1" applyBorder="1"/>
    <xf numFmtId="0" fontId="32" fillId="0" borderId="17" xfId="0" applyFont="1" applyFill="1" applyBorder="1"/>
    <xf numFmtId="0" fontId="32" fillId="0" borderId="17" xfId="0" applyFont="1" applyBorder="1" applyAlignment="1">
      <alignment wrapText="1"/>
    </xf>
    <xf numFmtId="0" fontId="32" fillId="0" borderId="18" xfId="0" applyFont="1" applyBorder="1"/>
    <xf numFmtId="0" fontId="32" fillId="0" borderId="18" xfId="0" applyFont="1" applyBorder="1" applyAlignment="1">
      <alignment horizontal="center" wrapText="1"/>
    </xf>
    <xf numFmtId="0" fontId="26" fillId="0" borderId="10" xfId="0" applyFont="1" applyBorder="1" applyAlignment="1">
      <alignment vertical="center"/>
    </xf>
    <xf numFmtId="0" fontId="0" fillId="0" borderId="10" xfId="0" applyBorder="1" applyAlignment="1">
      <alignment horizontal="center" vertical="center" wrapText="1"/>
    </xf>
    <xf numFmtId="0" fontId="26" fillId="0" borderId="10" xfId="0" applyFont="1" applyBorder="1"/>
    <xf numFmtId="0" fontId="26" fillId="0" borderId="10" xfId="0" applyFont="1" applyBorder="1" applyAlignment="1">
      <alignment horizontal="center" vertical="center" wrapText="1"/>
    </xf>
    <xf numFmtId="0" fontId="26" fillId="0" borderId="10" xfId="0" applyFont="1" applyBorder="1" applyAlignment="1">
      <alignment horizontal="center" wrapText="1"/>
    </xf>
    <xf numFmtId="0" fontId="0" fillId="0" borderId="10" xfId="0" applyBorder="1" applyAlignment="1">
      <alignment wrapText="1"/>
    </xf>
    <xf numFmtId="0" fontId="33" fillId="33" borderId="0" xfId="0" applyFont="1" applyFill="1" applyBorder="1" applyAlignment="1">
      <alignment vertical="center"/>
    </xf>
    <xf numFmtId="0" fontId="33" fillId="33" borderId="0" xfId="0" applyFont="1" applyFill="1" applyBorder="1" applyAlignment="1">
      <alignment horizontal="center" vertical="center"/>
    </xf>
    <xf numFmtId="2" fontId="33" fillId="33" borderId="0" xfId="0" applyNumberFormat="1" applyFont="1" applyFill="1" applyBorder="1" applyAlignment="1">
      <alignment vertical="center"/>
    </xf>
    <xf numFmtId="0" fontId="33" fillId="33" borderId="0" xfId="0" applyFont="1" applyFill="1" applyBorder="1" applyAlignment="1">
      <alignment horizontal="right" vertical="center"/>
    </xf>
    <xf numFmtId="0" fontId="0" fillId="0" borderId="10" xfId="0" applyBorder="1"/>
    <xf numFmtId="0" fontId="32" fillId="0" borderId="10" xfId="0" applyFont="1" applyBorder="1"/>
    <xf numFmtId="0" fontId="0" fillId="0" borderId="10" xfId="0" applyBorder="1" applyAlignment="1">
      <alignment horizontal="center"/>
    </xf>
    <xf numFmtId="0" fontId="32" fillId="0" borderId="0" xfId="42" applyFont="1"/>
    <xf numFmtId="0" fontId="18" fillId="0" borderId="0" xfId="42" applyFont="1"/>
    <xf numFmtId="0" fontId="26" fillId="0" borderId="0" xfId="42"/>
    <xf numFmtId="0" fontId="26" fillId="0" borderId="0" xfId="42" quotePrefix="1"/>
    <xf numFmtId="0" fontId="26" fillId="0" borderId="0" xfId="42" applyAlignment="1">
      <alignment horizontal="center" vertical="center" wrapText="1"/>
    </xf>
    <xf numFmtId="0" fontId="26" fillId="0" borderId="10" xfId="42" applyBorder="1" applyAlignment="1">
      <alignment horizontal="center" vertical="center"/>
    </xf>
    <xf numFmtId="0" fontId="26" fillId="0" borderId="0" xfId="42" applyAlignment="1">
      <alignment horizontal="center" vertical="center"/>
    </xf>
    <xf numFmtId="0" fontId="32" fillId="42" borderId="0" xfId="42" applyFont="1" applyFill="1"/>
    <xf numFmtId="0" fontId="26" fillId="42" borderId="0" xfId="42" applyFill="1"/>
    <xf numFmtId="0" fontId="32" fillId="0" borderId="10" xfId="42" applyFont="1" applyBorder="1" applyAlignment="1">
      <alignment horizontal="center" vertical="center" wrapText="1"/>
    </xf>
    <xf numFmtId="0" fontId="32" fillId="0" borderId="0" xfId="42" applyFont="1" applyAlignment="1">
      <alignment horizontal="center" vertical="center" wrapText="1"/>
    </xf>
    <xf numFmtId="0" fontId="26" fillId="0" borderId="10" xfId="42" applyBorder="1" applyAlignment="1">
      <alignment horizontal="center" vertical="center" wrapText="1"/>
    </xf>
    <xf numFmtId="0" fontId="0" fillId="0" borderId="17" xfId="0" applyBorder="1"/>
    <xf numFmtId="0" fontId="0" fillId="0" borderId="18" xfId="0" applyBorder="1"/>
    <xf numFmtId="0" fontId="32" fillId="0" borderId="18" xfId="0" applyFont="1" applyBorder="1" applyAlignment="1">
      <alignment wrapText="1"/>
    </xf>
    <xf numFmtId="0" fontId="26" fillId="0" borderId="10" xfId="0" applyFont="1" applyBorder="1" applyAlignment="1">
      <alignment vertical="center" wrapText="1"/>
    </xf>
    <xf numFmtId="0" fontId="0" fillId="0" borderId="10" xfId="0" applyBorder="1" applyAlignment="1">
      <alignment vertical="center" wrapText="1"/>
    </xf>
    <xf numFmtId="0" fontId="32" fillId="0" borderId="10" xfId="0" applyFont="1" applyBorder="1" applyAlignment="1">
      <alignment vertical="center"/>
    </xf>
    <xf numFmtId="0" fontId="26" fillId="0" borderId="10" xfId="0" applyFont="1" applyFill="1" applyBorder="1"/>
    <xf numFmtId="164" fontId="0" fillId="0" borderId="0" xfId="41" applyFont="1"/>
    <xf numFmtId="164" fontId="32" fillId="0" borderId="10" xfId="41" applyFont="1" applyBorder="1"/>
    <xf numFmtId="164" fontId="0" fillId="0" borderId="10" xfId="41" applyFont="1" applyBorder="1"/>
    <xf numFmtId="0" fontId="26" fillId="0" borderId="10" xfId="0" applyFont="1" applyBorder="1" applyAlignment="1">
      <alignment wrapText="1"/>
    </xf>
    <xf numFmtId="0" fontId="32" fillId="0" borderId="10" xfId="0" applyFont="1" applyBorder="1" applyAlignment="1">
      <alignment wrapText="1"/>
    </xf>
    <xf numFmtId="0" fontId="0" fillId="0" borderId="10" xfId="0" applyBorder="1" applyAlignment="1">
      <alignment vertical="center"/>
    </xf>
    <xf numFmtId="2" fontId="32" fillId="0" borderId="10" xfId="0" applyNumberFormat="1" applyFont="1" applyBorder="1" applyAlignment="1">
      <alignment vertical="center" wrapText="1"/>
    </xf>
    <xf numFmtId="0" fontId="32" fillId="0" borderId="18" xfId="0" applyFont="1" applyBorder="1" applyAlignment="1">
      <alignment horizontal="center" vertical="center" wrapText="1"/>
    </xf>
    <xf numFmtId="0" fontId="32" fillId="0" borderId="18" xfId="0" applyFont="1" applyBorder="1" applyAlignment="1">
      <alignment vertical="center" wrapText="1"/>
    </xf>
    <xf numFmtId="0" fontId="32" fillId="0" borderId="18" xfId="0" applyFont="1" applyBorder="1" applyAlignment="1">
      <alignment vertical="center"/>
    </xf>
    <xf numFmtId="0" fontId="0" fillId="0" borderId="0" xfId="0" applyFill="1"/>
    <xf numFmtId="1" fontId="34" fillId="0" borderId="0" xfId="0" applyNumberFormat="1" applyFont="1" applyFill="1" applyAlignment="1">
      <alignment horizontal="center"/>
    </xf>
    <xf numFmtId="0" fontId="39" fillId="0" borderId="0" xfId="0" applyFont="1" applyAlignment="1">
      <alignment vertical="top"/>
    </xf>
    <xf numFmtId="0" fontId="39" fillId="0" borderId="0" xfId="0" applyFont="1" applyAlignment="1">
      <alignment horizontal="center" vertical="top"/>
    </xf>
    <xf numFmtId="0" fontId="40" fillId="0" borderId="0" xfId="0" applyFont="1"/>
    <xf numFmtId="0" fontId="15" fillId="0" borderId="10" xfId="0" quotePrefix="1" applyFont="1" applyBorder="1"/>
    <xf numFmtId="2" fontId="15" fillId="0" borderId="10" xfId="0" applyNumberFormat="1" applyFont="1" applyBorder="1"/>
    <xf numFmtId="0" fontId="15" fillId="0" borderId="10" xfId="0" applyFont="1" applyBorder="1"/>
    <xf numFmtId="167" fontId="0" fillId="0" borderId="10" xfId="0" applyNumberFormat="1" applyBorder="1" applyAlignment="1">
      <alignment wrapText="1"/>
    </xf>
    <xf numFmtId="0" fontId="32" fillId="43" borderId="0" xfId="0" applyFont="1" applyFill="1" applyAlignment="1">
      <alignment vertical="center"/>
    </xf>
    <xf numFmtId="0" fontId="0" fillId="43" borderId="0" xfId="0" applyFill="1" applyAlignment="1">
      <alignment vertical="center" wrapText="1"/>
    </xf>
    <xf numFmtId="0" fontId="26" fillId="43" borderId="0" xfId="0" applyFont="1" applyFill="1" applyBorder="1" applyAlignment="1">
      <alignment vertical="center"/>
    </xf>
    <xf numFmtId="0" fontId="0" fillId="43" borderId="17" xfId="0" applyFill="1" applyBorder="1" applyAlignment="1">
      <alignment vertical="center"/>
    </xf>
    <xf numFmtId="0" fontId="32" fillId="43" borderId="17" xfId="0" applyFont="1" applyFill="1" applyBorder="1" applyAlignment="1">
      <alignment vertical="center"/>
    </xf>
    <xf numFmtId="0" fontId="32" fillId="43" borderId="17" xfId="0" applyFont="1" applyFill="1" applyBorder="1" applyAlignment="1">
      <alignment vertical="center" wrapText="1"/>
    </xf>
    <xf numFmtId="0" fontId="0" fillId="43" borderId="18" xfId="0" applyFill="1" applyBorder="1" applyAlignment="1">
      <alignment vertical="center"/>
    </xf>
    <xf numFmtId="0" fontId="32" fillId="43" borderId="18" xfId="0" applyFont="1" applyFill="1" applyBorder="1" applyAlignment="1">
      <alignment vertical="center"/>
    </xf>
    <xf numFmtId="0" fontId="32" fillId="43" borderId="18" xfId="0" applyFont="1" applyFill="1" applyBorder="1" applyAlignment="1">
      <alignment vertical="center" wrapText="1"/>
    </xf>
    <xf numFmtId="0" fontId="32" fillId="43" borderId="18" xfId="0" applyFont="1" applyFill="1" applyBorder="1" applyAlignment="1">
      <alignment horizontal="center" vertical="center" wrapText="1"/>
    </xf>
    <xf numFmtId="0" fontId="26" fillId="43" borderId="10" xfId="0" applyFont="1" applyFill="1" applyBorder="1" applyAlignment="1">
      <alignment vertical="center"/>
    </xf>
    <xf numFmtId="0" fontId="0" fillId="43" borderId="10" xfId="0" applyFill="1" applyBorder="1" applyAlignment="1">
      <alignment vertical="center" wrapText="1"/>
    </xf>
    <xf numFmtId="0" fontId="0" fillId="43" borderId="10" xfId="0" applyFill="1" applyBorder="1" applyAlignment="1">
      <alignment horizontal="center" vertical="center" wrapText="1"/>
    </xf>
    <xf numFmtId="0" fontId="32" fillId="43" borderId="10" xfId="0" applyFont="1" applyFill="1" applyBorder="1" applyAlignment="1">
      <alignment vertical="center"/>
    </xf>
    <xf numFmtId="0" fontId="26" fillId="43" borderId="10" xfId="0" applyFont="1" applyFill="1" applyBorder="1" applyAlignment="1">
      <alignment horizontal="center" vertical="center" wrapText="1"/>
    </xf>
    <xf numFmtId="0" fontId="0" fillId="43" borderId="10" xfId="0" applyFill="1" applyBorder="1" applyAlignment="1">
      <alignment vertical="center"/>
    </xf>
    <xf numFmtId="0" fontId="32" fillId="43" borderId="10" xfId="0" applyFont="1" applyFill="1" applyBorder="1" applyAlignment="1">
      <alignment horizontal="center" vertical="center"/>
    </xf>
    <xf numFmtId="0" fontId="43" fillId="0" borderId="0" xfId="45" applyFont="1" applyFill="1"/>
    <xf numFmtId="0" fontId="42" fillId="0" borderId="0" xfId="45" applyFont="1" applyFill="1" applyAlignment="1">
      <alignment horizontal="left"/>
    </xf>
    <xf numFmtId="2" fontId="43" fillId="0" borderId="0" xfId="45" applyNumberFormat="1" applyFont="1" applyFill="1"/>
    <xf numFmtId="0" fontId="43" fillId="0" borderId="0" xfId="45" applyFont="1" applyFill="1" applyAlignment="1">
      <alignment horizontal="center"/>
    </xf>
    <xf numFmtId="2" fontId="0" fillId="0" borderId="10" xfId="0" applyNumberFormat="1" applyBorder="1" applyAlignment="1">
      <alignment vertical="center" wrapText="1"/>
    </xf>
    <xf numFmtId="2" fontId="0" fillId="0" borderId="10" xfId="0" applyNumberFormat="1" applyBorder="1" applyAlignment="1">
      <alignment wrapText="1"/>
    </xf>
    <xf numFmtId="0" fontId="0" fillId="0" borderId="10" xfId="0" applyBorder="1" applyAlignment="1">
      <alignment horizontal="center" wrapText="1"/>
    </xf>
    <xf numFmtId="0" fontId="44" fillId="0" borderId="0" xfId="0" applyFont="1" applyAlignment="1">
      <alignment horizontal="left" vertical="center" indent="8"/>
    </xf>
    <xf numFmtId="0" fontId="0" fillId="0" borderId="0" xfId="0" applyAlignment="1">
      <alignment vertical="top"/>
    </xf>
    <xf numFmtId="0" fontId="0" fillId="0" borderId="10" xfId="0" applyBorder="1" applyAlignment="1">
      <alignment horizontal="center" vertical="top"/>
    </xf>
    <xf numFmtId="0" fontId="0" fillId="0" borderId="10" xfId="0" applyBorder="1" applyAlignment="1">
      <alignment horizontal="left" vertical="top"/>
    </xf>
    <xf numFmtId="1" fontId="0" fillId="0" borderId="10" xfId="0" applyNumberFormat="1" applyBorder="1" applyAlignment="1">
      <alignment vertical="top"/>
    </xf>
    <xf numFmtId="0" fontId="15" fillId="0" borderId="10" xfId="0" applyFont="1" applyBorder="1" applyAlignment="1">
      <alignment horizontal="center" vertical="top"/>
    </xf>
    <xf numFmtId="0" fontId="15" fillId="0" borderId="10" xfId="0" applyFont="1" applyBorder="1" applyAlignment="1">
      <alignment vertical="top"/>
    </xf>
    <xf numFmtId="0" fontId="15" fillId="0" borderId="10" xfId="0" applyFont="1" applyBorder="1" applyAlignment="1">
      <alignment horizontal="left" vertical="top"/>
    </xf>
    <xf numFmtId="0" fontId="15" fillId="0" borderId="10" xfId="0" applyFont="1" applyBorder="1" applyAlignment="1">
      <alignment horizontal="center" vertical="top" wrapText="1"/>
    </xf>
    <xf numFmtId="0" fontId="0" fillId="0" borderId="0" xfId="0" applyAlignment="1">
      <alignment horizontal="center" vertical="top"/>
    </xf>
    <xf numFmtId="0" fontId="0" fillId="0" borderId="10" xfId="0" applyBorder="1" applyAlignment="1">
      <alignment vertical="top" wrapText="1"/>
    </xf>
    <xf numFmtId="0" fontId="0" fillId="0" borderId="10" xfId="0" applyBorder="1" applyAlignment="1">
      <alignment vertical="top"/>
    </xf>
    <xf numFmtId="168" fontId="0" fillId="0" borderId="10" xfId="0" applyNumberFormat="1" applyBorder="1" applyAlignment="1">
      <alignment vertical="top"/>
    </xf>
    <xf numFmtId="0" fontId="0" fillId="0" borderId="10" xfId="0" applyBorder="1" applyAlignment="1">
      <alignment horizontal="right" vertical="top"/>
    </xf>
    <xf numFmtId="1" fontId="0" fillId="0" borderId="10" xfId="0" applyNumberFormat="1" applyBorder="1" applyAlignment="1">
      <alignment horizontal="right" vertical="top"/>
    </xf>
    <xf numFmtId="168" fontId="46" fillId="0" borderId="10" xfId="0" applyNumberFormat="1" applyFont="1" applyBorder="1" applyAlignment="1">
      <alignment vertical="top"/>
    </xf>
    <xf numFmtId="168" fontId="46" fillId="0" borderId="10" xfId="0" applyNumberFormat="1" applyFont="1" applyBorder="1" applyAlignment="1">
      <alignment vertical="top" wrapText="1"/>
    </xf>
    <xf numFmtId="0" fontId="48" fillId="0" borderId="10" xfId="0" applyFont="1" applyBorder="1" applyAlignment="1">
      <alignment vertical="top"/>
    </xf>
    <xf numFmtId="0" fontId="46" fillId="0" borderId="10" xfId="0" applyFont="1" applyBorder="1" applyAlignment="1">
      <alignment vertical="top"/>
    </xf>
    <xf numFmtId="0" fontId="36" fillId="0" borderId="10" xfId="0" applyFont="1" applyBorder="1" applyAlignment="1">
      <alignment vertical="top" wrapText="1"/>
    </xf>
    <xf numFmtId="2" fontId="0" fillId="0" borderId="10" xfId="0" applyNumberFormat="1" applyBorder="1" applyAlignment="1">
      <alignment vertical="top"/>
    </xf>
    <xf numFmtId="1" fontId="0" fillId="0" borderId="10" xfId="0" applyNumberFormat="1" applyBorder="1" applyAlignment="1">
      <alignment vertical="top" wrapText="1"/>
    </xf>
    <xf numFmtId="1" fontId="48" fillId="0" borderId="10" xfId="0" applyNumberFormat="1" applyFont="1" applyBorder="1" applyAlignment="1">
      <alignment vertical="top"/>
    </xf>
    <xf numFmtId="0" fontId="49" fillId="0" borderId="18" xfId="0" applyFont="1" applyBorder="1" applyAlignment="1">
      <alignment vertical="top"/>
    </xf>
    <xf numFmtId="0" fontId="51" fillId="0" borderId="0" xfId="0" applyFont="1"/>
    <xf numFmtId="0" fontId="53" fillId="0" borderId="0" xfId="0" applyFont="1"/>
    <xf numFmtId="0" fontId="50" fillId="0" borderId="0" xfId="0" applyFont="1"/>
    <xf numFmtId="2" fontId="53" fillId="0" borderId="0" xfId="0" applyNumberFormat="1" applyFont="1"/>
    <xf numFmtId="0" fontId="55" fillId="0" borderId="0" xfId="0" applyFont="1"/>
    <xf numFmtId="0" fontId="53" fillId="0" borderId="0" xfId="0" applyFont="1" applyFill="1"/>
    <xf numFmtId="0" fontId="53" fillId="0" borderId="0" xfId="0" applyFont="1" applyAlignment="1">
      <alignment horizontal="center"/>
    </xf>
    <xf numFmtId="2" fontId="53" fillId="0" borderId="0" xfId="0" applyNumberFormat="1" applyFont="1" applyFill="1"/>
    <xf numFmtId="0" fontId="0" fillId="0" borderId="0" xfId="0" applyAlignment="1">
      <alignment vertical="center"/>
    </xf>
    <xf numFmtId="0" fontId="56" fillId="0" borderId="0" xfId="0" applyFont="1" applyAlignment="1">
      <alignment vertical="center"/>
    </xf>
    <xf numFmtId="0" fontId="57" fillId="0" borderId="0" xfId="0" applyFont="1" applyAlignment="1">
      <alignment vertical="center"/>
    </xf>
    <xf numFmtId="0" fontId="57" fillId="0" borderId="23"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14" xfId="0" applyFont="1" applyBorder="1" applyAlignment="1">
      <alignment vertical="center" wrapText="1"/>
    </xf>
    <xf numFmtId="0" fontId="57" fillId="0" borderId="13" xfId="0" applyFont="1" applyBorder="1" applyAlignment="1">
      <alignment horizontal="center" vertical="center" wrapText="1"/>
    </xf>
    <xf numFmtId="0" fontId="58" fillId="0" borderId="14" xfId="0" applyFont="1" applyBorder="1" applyAlignment="1">
      <alignment horizontal="center" vertical="center" wrapText="1"/>
    </xf>
    <xf numFmtId="0" fontId="0" fillId="0" borderId="0" xfId="0" applyAlignment="1">
      <alignment vertical="center" wrapText="1"/>
    </xf>
    <xf numFmtId="0" fontId="57" fillId="0" borderId="13" xfId="0" applyFont="1" applyBorder="1" applyAlignment="1">
      <alignment vertical="center" wrapText="1"/>
    </xf>
    <xf numFmtId="0" fontId="34" fillId="0" borderId="0" xfId="0" applyFont="1" applyAlignment="1">
      <alignment vertical="top"/>
    </xf>
    <xf numFmtId="0" fontId="34" fillId="45" borderId="10" xfId="0" applyFont="1" applyFill="1" applyBorder="1" applyAlignment="1">
      <alignment vertical="top"/>
    </xf>
    <xf numFmtId="0" fontId="34" fillId="45" borderId="10" xfId="0" applyFont="1" applyFill="1" applyBorder="1" applyAlignment="1">
      <alignment vertical="top" wrapText="1"/>
    </xf>
    <xf numFmtId="0" fontId="19" fillId="0" borderId="10" xfId="0" applyNumberFormat="1" applyFont="1" applyBorder="1" applyAlignment="1">
      <alignment vertical="top"/>
    </xf>
    <xf numFmtId="0" fontId="19" fillId="0" borderId="10" xfId="0" applyFont="1" applyBorder="1" applyAlignment="1">
      <alignment vertical="top"/>
    </xf>
    <xf numFmtId="4" fontId="19" fillId="0" borderId="10" xfId="0" applyNumberFormat="1" applyFont="1" applyBorder="1" applyAlignment="1">
      <alignment horizontal="right" vertical="top"/>
    </xf>
    <xf numFmtId="0" fontId="19" fillId="0" borderId="10" xfId="0" applyFont="1" applyBorder="1"/>
    <xf numFmtId="0" fontId="18" fillId="0" borderId="10" xfId="0" applyFont="1" applyBorder="1" applyAlignment="1">
      <alignment vertical="top"/>
    </xf>
    <xf numFmtId="4" fontId="18" fillId="0" borderId="10" xfId="0" applyNumberFormat="1" applyFont="1" applyBorder="1" applyAlignment="1">
      <alignment vertical="top"/>
    </xf>
    <xf numFmtId="0" fontId="18" fillId="0" borderId="10" xfId="0" applyFont="1" applyBorder="1" applyAlignment="1">
      <alignment vertical="top" wrapText="1"/>
    </xf>
    <xf numFmtId="0" fontId="18" fillId="43" borderId="10" xfId="0" applyFont="1" applyFill="1" applyBorder="1" applyAlignment="1">
      <alignment vertical="top"/>
    </xf>
    <xf numFmtId="4" fontId="18" fillId="43" borderId="10" xfId="0" applyNumberFormat="1" applyFont="1" applyFill="1" applyBorder="1" applyAlignment="1">
      <alignment vertical="top"/>
    </xf>
    <xf numFmtId="0" fontId="62" fillId="0" borderId="10" xfId="0" applyFont="1" applyBorder="1" applyAlignment="1">
      <alignment vertical="center"/>
    </xf>
    <xf numFmtId="0" fontId="65" fillId="0" borderId="13" xfId="0" applyFont="1" applyBorder="1" applyAlignment="1">
      <alignment vertical="center"/>
    </xf>
    <xf numFmtId="0" fontId="64" fillId="0" borderId="14" xfId="0" applyFont="1" applyBorder="1" applyAlignment="1">
      <alignment vertical="center" wrapText="1"/>
    </xf>
    <xf numFmtId="0" fontId="64" fillId="0" borderId="13" xfId="0" applyFont="1" applyBorder="1" applyAlignment="1">
      <alignment vertical="center"/>
    </xf>
    <xf numFmtId="0" fontId="63" fillId="0" borderId="0" xfId="0" applyFont="1"/>
    <xf numFmtId="0" fontId="64" fillId="0" borderId="23" xfId="0" applyFont="1" applyBorder="1" applyAlignment="1">
      <alignment vertical="center" wrapText="1"/>
    </xf>
    <xf numFmtId="0" fontId="64" fillId="0" borderId="36" xfId="0" applyFont="1" applyBorder="1" applyAlignment="1">
      <alignment vertical="center"/>
    </xf>
    <xf numFmtId="0" fontId="26" fillId="0" borderId="38" xfId="0" applyFont="1" applyBorder="1" applyAlignment="1">
      <alignment horizontal="center" vertical="center" wrapText="1"/>
    </xf>
    <xf numFmtId="0" fontId="26" fillId="0" borderId="37" xfId="0" applyFont="1" applyBorder="1" applyAlignment="1">
      <alignment horizontal="center" vertical="center" wrapText="1"/>
    </xf>
    <xf numFmtId="0" fontId="0" fillId="0" borderId="15" xfId="0" applyBorder="1" applyAlignment="1">
      <alignment vertical="center" wrapText="1"/>
    </xf>
    <xf numFmtId="0" fontId="26" fillId="0" borderId="15" xfId="0" applyFont="1" applyBorder="1" applyAlignment="1">
      <alignment vertical="center"/>
    </xf>
    <xf numFmtId="0" fontId="0" fillId="0" borderId="10" xfId="0" applyBorder="1" applyAlignment="1">
      <alignment horizontal="center" vertical="center"/>
    </xf>
    <xf numFmtId="0" fontId="32" fillId="0" borderId="10" xfId="0" applyFont="1" applyFill="1" applyBorder="1" applyAlignment="1">
      <alignment horizontal="left" vertical="center" wrapText="1"/>
    </xf>
    <xf numFmtId="0" fontId="32" fillId="0" borderId="15" xfId="0" applyFont="1" applyFill="1" applyBorder="1" applyAlignment="1">
      <alignment vertical="center"/>
    </xf>
    <xf numFmtId="0" fontId="32" fillId="0" borderId="0" xfId="0" applyFont="1" applyFill="1" applyBorder="1" applyAlignment="1">
      <alignment vertical="center"/>
    </xf>
    <xf numFmtId="0" fontId="26" fillId="0" borderId="10" xfId="0" applyFont="1" applyFill="1" applyBorder="1" applyAlignment="1">
      <alignment vertical="center"/>
    </xf>
    <xf numFmtId="2" fontId="18" fillId="0" borderId="10" xfId="0" applyNumberFormat="1" applyFont="1" applyBorder="1" applyAlignment="1">
      <alignment vertical="center" wrapText="1"/>
    </xf>
    <xf numFmtId="0" fontId="0" fillId="0" borderId="18" xfId="0" applyBorder="1" applyAlignment="1">
      <alignment vertical="center"/>
    </xf>
    <xf numFmtId="0" fontId="32" fillId="0" borderId="17" xfId="0" applyFont="1" applyBorder="1" applyAlignment="1">
      <alignment vertical="center" wrapText="1"/>
    </xf>
    <xf numFmtId="0" fontId="32" fillId="0" borderId="17" xfId="0" applyFont="1" applyFill="1" applyBorder="1" applyAlignment="1">
      <alignment vertical="center"/>
    </xf>
    <xf numFmtId="0" fontId="0" fillId="0" borderId="17" xfId="0" applyBorder="1" applyAlignment="1">
      <alignment vertical="center"/>
    </xf>
    <xf numFmtId="0" fontId="26" fillId="0" borderId="0" xfId="0" applyFont="1" applyFill="1" applyBorder="1" applyAlignment="1">
      <alignment vertical="center"/>
    </xf>
    <xf numFmtId="0" fontId="32" fillId="0" borderId="0" xfId="0" applyFont="1" applyAlignment="1">
      <alignment vertical="center"/>
    </xf>
    <xf numFmtId="170" fontId="32" fillId="0" borderId="10" xfId="48" applyNumberFormat="1" applyFont="1" applyBorder="1" applyAlignment="1">
      <alignment vertical="center" wrapText="1"/>
    </xf>
    <xf numFmtId="0" fontId="26" fillId="0" borderId="10" xfId="48" applyBorder="1" applyAlignment="1">
      <alignment vertical="center" wrapText="1"/>
    </xf>
    <xf numFmtId="0" fontId="26" fillId="0" borderId="10" xfId="48" applyBorder="1"/>
    <xf numFmtId="0" fontId="32" fillId="0" borderId="10" xfId="48" applyFont="1" applyBorder="1"/>
    <xf numFmtId="0" fontId="26" fillId="0" borderId="10" xfId="48" applyFont="1" applyBorder="1"/>
    <xf numFmtId="0" fontId="26" fillId="0" borderId="10" xfId="48" applyFont="1" applyFill="1" applyBorder="1"/>
    <xf numFmtId="0" fontId="32" fillId="0" borderId="10" xfId="48" applyFont="1" applyBorder="1" applyAlignment="1">
      <alignment vertical="center"/>
    </xf>
    <xf numFmtId="0" fontId="26" fillId="0" borderId="10" xfId="48" applyFont="1" applyBorder="1" applyAlignment="1">
      <alignment vertical="center"/>
    </xf>
    <xf numFmtId="0" fontId="26" fillId="0" borderId="10" xfId="48" applyBorder="1" applyAlignment="1">
      <alignment wrapText="1"/>
    </xf>
    <xf numFmtId="0" fontId="26" fillId="0" borderId="10" xfId="48" applyBorder="1" applyAlignment="1">
      <alignment horizontal="center" vertical="center" wrapText="1"/>
    </xf>
    <xf numFmtId="0" fontId="32" fillId="0" borderId="18" xfId="48" applyFont="1" applyBorder="1" applyAlignment="1">
      <alignment horizontal="center" wrapText="1"/>
    </xf>
    <xf numFmtId="0" fontId="32" fillId="0" borderId="17" xfId="48" applyFont="1" applyFill="1" applyBorder="1"/>
    <xf numFmtId="0" fontId="32" fillId="0" borderId="17" xfId="48" applyFont="1" applyBorder="1" applyAlignment="1">
      <alignment wrapText="1"/>
    </xf>
    <xf numFmtId="0" fontId="32" fillId="0" borderId="18" xfId="48" applyFont="1" applyBorder="1"/>
    <xf numFmtId="0" fontId="32" fillId="0" borderId="18" xfId="48" applyFont="1" applyBorder="1" applyAlignment="1">
      <alignment wrapText="1"/>
    </xf>
    <xf numFmtId="0" fontId="26" fillId="0" borderId="17" xfId="48" applyBorder="1"/>
    <xf numFmtId="0" fontId="26" fillId="0" borderId="18" xfId="48" applyBorder="1"/>
    <xf numFmtId="0" fontId="26" fillId="0" borderId="10" xfId="48" applyFont="1" applyBorder="1" applyAlignment="1">
      <alignment horizontal="center" vertical="center" wrapText="1"/>
    </xf>
    <xf numFmtId="0" fontId="26" fillId="0" borderId="10" xfId="48" applyFont="1" applyBorder="1" applyAlignment="1">
      <alignment horizontal="right" vertical="center"/>
    </xf>
    <xf numFmtId="0" fontId="32" fillId="0" borderId="10" xfId="48" applyFont="1" applyBorder="1" applyAlignment="1">
      <alignment wrapText="1"/>
    </xf>
    <xf numFmtId="170" fontId="26" fillId="0" borderId="10" xfId="48" applyNumberFormat="1" applyBorder="1" applyAlignment="1">
      <alignment vertical="center" wrapText="1"/>
    </xf>
    <xf numFmtId="170" fontId="26" fillId="0" borderId="10" xfId="48" applyNumberFormat="1" applyBorder="1" applyAlignment="1">
      <alignment wrapText="1"/>
    </xf>
    <xf numFmtId="170" fontId="26" fillId="0" borderId="10" xfId="48" applyNumberFormat="1" applyFont="1" applyBorder="1" applyAlignment="1">
      <alignment wrapText="1"/>
    </xf>
    <xf numFmtId="0" fontId="65" fillId="0" borderId="14" xfId="0" applyFont="1" applyBorder="1" applyAlignment="1">
      <alignment horizontal="right" vertical="center" wrapText="1"/>
    </xf>
    <xf numFmtId="0" fontId="65" fillId="0" borderId="14" xfId="0" applyFont="1" applyBorder="1" applyAlignment="1">
      <alignment vertical="center" wrapText="1"/>
    </xf>
    <xf numFmtId="0" fontId="65" fillId="0" borderId="14" xfId="0" applyFont="1" applyBorder="1" applyAlignment="1">
      <alignment horizontal="center" vertical="center" wrapText="1"/>
    </xf>
    <xf numFmtId="0" fontId="64" fillId="0" borderId="13" xfId="0" applyFont="1" applyBorder="1" applyAlignment="1">
      <alignment horizontal="center" vertical="center"/>
    </xf>
    <xf numFmtId="0" fontId="64" fillId="0" borderId="14" xfId="0" applyFont="1" applyBorder="1" applyAlignment="1">
      <alignment horizontal="right" vertical="center" wrapText="1"/>
    </xf>
    <xf numFmtId="0" fontId="63" fillId="0" borderId="0" xfId="0" applyFont="1" applyAlignment="1">
      <alignment vertical="center"/>
    </xf>
    <xf numFmtId="0" fontId="65" fillId="0" borderId="0" xfId="0" applyFont="1" applyAlignment="1">
      <alignment vertical="center"/>
    </xf>
    <xf numFmtId="2" fontId="15" fillId="0" borderId="10" xfId="0" applyNumberFormat="1" applyFont="1" applyBorder="1" applyAlignment="1">
      <alignment vertical="center" wrapText="1"/>
    </xf>
    <xf numFmtId="2" fontId="15" fillId="0" borderId="10" xfId="0" applyNumberFormat="1" applyFont="1" applyBorder="1" applyAlignment="1">
      <alignment wrapText="1"/>
    </xf>
    <xf numFmtId="0" fontId="15" fillId="0" borderId="10" xfId="0" applyFont="1" applyBorder="1" applyAlignment="1">
      <alignment vertical="center" wrapText="1"/>
    </xf>
    <xf numFmtId="0" fontId="15" fillId="0" borderId="10" xfId="0" applyFont="1" applyBorder="1" applyAlignment="1">
      <alignment wrapText="1"/>
    </xf>
    <xf numFmtId="169" fontId="28" fillId="0" borderId="10" xfId="0" applyNumberFormat="1" applyFont="1" applyBorder="1" applyAlignment="1">
      <alignment horizontal="center"/>
    </xf>
    <xf numFmtId="0" fontId="0" fillId="0" borderId="0" xfId="0"/>
    <xf numFmtId="0" fontId="28" fillId="0" borderId="10" xfId="0" applyFont="1" applyFill="1" applyBorder="1"/>
    <xf numFmtId="0" fontId="15" fillId="0" borderId="10" xfId="0" applyFont="1" applyBorder="1" applyAlignment="1">
      <alignment horizontal="center"/>
    </xf>
    <xf numFmtId="0" fontId="28" fillId="0" borderId="10" xfId="0" applyFont="1" applyBorder="1" applyAlignment="1">
      <alignment horizontal="center"/>
    </xf>
    <xf numFmtId="0" fontId="32" fillId="0" borderId="0" xfId="0" applyFont="1" applyFill="1" applyBorder="1"/>
    <xf numFmtId="0" fontId="26" fillId="0" borderId="15" xfId="0" applyFont="1" applyBorder="1"/>
    <xf numFmtId="0" fontId="0" fillId="0" borderId="15" xfId="0" applyBorder="1" applyAlignment="1">
      <alignment wrapText="1"/>
    </xf>
    <xf numFmtId="0" fontId="26" fillId="0" borderId="37" xfId="0" applyFont="1" applyBorder="1" applyAlignment="1">
      <alignment horizontal="center" wrapText="1"/>
    </xf>
    <xf numFmtId="0" fontId="26" fillId="0" borderId="38" xfId="0" applyFont="1" applyBorder="1" applyAlignment="1">
      <alignment horizontal="center" wrapText="1"/>
    </xf>
    <xf numFmtId="0" fontId="66" fillId="0" borderId="36" xfId="0" applyFont="1" applyBorder="1" applyAlignment="1">
      <alignment vertical="center"/>
    </xf>
    <xf numFmtId="0" fontId="66" fillId="0" borderId="23" xfId="0" applyFont="1" applyBorder="1" applyAlignment="1">
      <alignment horizontal="right" vertical="center"/>
    </xf>
    <xf numFmtId="0" fontId="66" fillId="46" borderId="11" xfId="0" applyFont="1" applyFill="1" applyBorder="1" applyAlignment="1">
      <alignment vertical="center"/>
    </xf>
    <xf numFmtId="0" fontId="66" fillId="46" borderId="12" xfId="0" applyFont="1" applyFill="1" applyBorder="1" applyAlignment="1">
      <alignment horizontal="right" vertical="center"/>
    </xf>
    <xf numFmtId="0" fontId="67" fillId="0" borderId="13" xfId="0" applyFont="1" applyBorder="1" applyAlignment="1">
      <alignment vertical="center"/>
    </xf>
    <xf numFmtId="0" fontId="23" fillId="0" borderId="14" xfId="0" applyFont="1" applyBorder="1" applyAlignment="1">
      <alignment horizontal="right" vertical="center"/>
    </xf>
    <xf numFmtId="0" fontId="68" fillId="0" borderId="11" xfId="0" applyFont="1" applyBorder="1" applyAlignment="1">
      <alignment vertical="center"/>
    </xf>
    <xf numFmtId="0" fontId="68" fillId="0" borderId="12" xfId="0" applyFont="1" applyBorder="1" applyAlignment="1">
      <alignment horizontal="right" vertical="center"/>
    </xf>
    <xf numFmtId="0" fontId="68" fillId="0" borderId="13" xfId="0" applyFont="1" applyBorder="1" applyAlignment="1">
      <alignment vertical="center"/>
    </xf>
    <xf numFmtId="0" fontId="68" fillId="0" borderId="14" xfId="0" applyFont="1" applyBorder="1" applyAlignment="1">
      <alignment horizontal="right" vertical="center"/>
    </xf>
    <xf numFmtId="0" fontId="69" fillId="0" borderId="14" xfId="0" applyFont="1" applyBorder="1" applyAlignment="1">
      <alignment horizontal="right" vertical="center"/>
    </xf>
    <xf numFmtId="0" fontId="23" fillId="0" borderId="14" xfId="0" applyFont="1" applyBorder="1" applyAlignment="1">
      <alignment vertical="center"/>
    </xf>
    <xf numFmtId="0" fontId="70" fillId="0" borderId="13" xfId="0" applyFont="1" applyBorder="1" applyAlignment="1">
      <alignment vertical="center"/>
    </xf>
    <xf numFmtId="0" fontId="69" fillId="0" borderId="13" xfId="0" applyFont="1" applyBorder="1" applyAlignment="1">
      <alignment vertical="center"/>
    </xf>
    <xf numFmtId="0" fontId="26" fillId="0" borderId="10" xfId="48" applyBorder="1" applyAlignment="1">
      <alignment horizontal="center" vertical="center"/>
    </xf>
    <xf numFmtId="165" fontId="26" fillId="0" borderId="10" xfId="105" applyNumberFormat="1" applyBorder="1" applyAlignment="1">
      <alignment horizontal="center" vertical="center"/>
    </xf>
    <xf numFmtId="0" fontId="32" fillId="0" borderId="10" xfId="48" applyFont="1" applyFill="1" applyBorder="1" applyAlignment="1">
      <alignment horizontal="center" vertical="center" wrapText="1"/>
    </xf>
    <xf numFmtId="0" fontId="32" fillId="0" borderId="10" xfId="48" applyFont="1" applyBorder="1"/>
    <xf numFmtId="0" fontId="32" fillId="41" borderId="10" xfId="48" applyFont="1" applyFill="1" applyBorder="1" applyAlignment="1">
      <alignment horizontal="center" vertical="center" wrapText="1"/>
    </xf>
    <xf numFmtId="0" fontId="32" fillId="37" borderId="10" xfId="48" applyFont="1" applyFill="1" applyBorder="1" applyAlignment="1">
      <alignment horizontal="center" vertical="center" wrapText="1"/>
    </xf>
    <xf numFmtId="0" fontId="32" fillId="38" borderId="10" xfId="48" applyFont="1" applyFill="1" applyBorder="1" applyAlignment="1">
      <alignment horizontal="center" vertical="center" wrapText="1"/>
    </xf>
    <xf numFmtId="0" fontId="32" fillId="39" borderId="10" xfId="48"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43" fontId="26" fillId="0" borderId="10" xfId="105" applyNumberFormat="1" applyFill="1" applyBorder="1" applyAlignment="1">
      <alignment horizontal="center" vertical="center"/>
    </xf>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0" fontId="62" fillId="43" borderId="10" xfId="0" applyFont="1" applyFill="1" applyBorder="1" applyAlignment="1">
      <alignment vertical="center"/>
    </xf>
    <xf numFmtId="2" fontId="32" fillId="43" borderId="10" xfId="0" applyNumberFormat="1" applyFont="1" applyFill="1" applyBorder="1" applyAlignment="1">
      <alignment vertical="center" wrapText="1"/>
    </xf>
    <xf numFmtId="2" fontId="18" fillId="43" borderId="10" xfId="0" applyNumberFormat="1" applyFont="1" applyFill="1" applyBorder="1" applyAlignment="1">
      <alignment vertical="center" wrapText="1"/>
    </xf>
    <xf numFmtId="0" fontId="0" fillId="43" borderId="0" xfId="0" applyFill="1" applyAlignment="1">
      <alignment vertical="center"/>
    </xf>
    <xf numFmtId="0" fontId="32" fillId="43" borderId="0" xfId="0" applyFont="1" applyFill="1" applyBorder="1" applyAlignment="1">
      <alignment vertical="center"/>
    </xf>
    <xf numFmtId="0" fontId="32" fillId="43" borderId="15" xfId="0" applyFont="1" applyFill="1" applyBorder="1" applyAlignment="1">
      <alignment vertical="center"/>
    </xf>
    <xf numFmtId="0" fontId="32" fillId="43" borderId="10" xfId="0" applyFont="1" applyFill="1" applyBorder="1" applyAlignment="1">
      <alignment horizontal="left" vertical="center" wrapText="1"/>
    </xf>
    <xf numFmtId="0" fontId="0" fillId="43" borderId="10" xfId="0" applyFill="1" applyBorder="1" applyAlignment="1">
      <alignment horizontal="center" vertical="center"/>
    </xf>
    <xf numFmtId="0" fontId="26" fillId="43" borderId="15" xfId="0" applyFont="1" applyFill="1" applyBorder="1" applyAlignment="1">
      <alignment vertical="center"/>
    </xf>
    <xf numFmtId="0" fontId="26" fillId="43" borderId="15" xfId="0" applyFont="1" applyFill="1" applyBorder="1" applyAlignment="1">
      <alignment vertical="center" wrapText="1"/>
    </xf>
    <xf numFmtId="0" fontId="73" fillId="0" borderId="10" xfId="0" applyFont="1" applyBorder="1"/>
    <xf numFmtId="0" fontId="74" fillId="0" borderId="10" xfId="0" applyFont="1" applyBorder="1" applyAlignment="1">
      <alignment horizontal="center" vertical="top" wrapText="1"/>
    </xf>
    <xf numFmtId="0" fontId="75" fillId="0" borderId="10" xfId="0" applyFont="1" applyBorder="1" applyAlignment="1">
      <alignment horizontal="right" vertical="top" wrapText="1"/>
    </xf>
    <xf numFmtId="0" fontId="73" fillId="0" borderId="10" xfId="0" applyFont="1" applyBorder="1" applyAlignment="1">
      <alignment horizontal="center"/>
    </xf>
    <xf numFmtId="0" fontId="77" fillId="0" borderId="10" xfId="0" applyFont="1" applyFill="1" applyBorder="1" applyAlignment="1">
      <alignment vertical="top" wrapText="1"/>
    </xf>
    <xf numFmtId="166" fontId="73" fillId="0" borderId="10" xfId="0" applyNumberFormat="1" applyFont="1" applyFill="1" applyBorder="1"/>
    <xf numFmtId="0" fontId="77" fillId="0" borderId="10" xfId="0" applyFont="1" applyBorder="1" applyAlignment="1">
      <alignment horizontal="center" vertical="top" wrapText="1"/>
    </xf>
    <xf numFmtId="0" fontId="77" fillId="0" borderId="10" xfId="0" applyFont="1" applyBorder="1" applyAlignment="1">
      <alignment vertical="top" wrapText="1"/>
    </xf>
    <xf numFmtId="166" fontId="73" fillId="0" borderId="10" xfId="0" applyNumberFormat="1" applyFont="1" applyFill="1" applyBorder="1" applyAlignment="1">
      <alignment horizontal="right" vertical="top" wrapText="1"/>
    </xf>
    <xf numFmtId="0" fontId="74" fillId="0" borderId="10" xfId="0" applyFont="1" applyFill="1" applyBorder="1" applyAlignment="1">
      <alignment vertical="top" wrapText="1"/>
    </xf>
    <xf numFmtId="166" fontId="78" fillId="0" borderId="10" xfId="0" applyNumberFormat="1" applyFont="1" applyFill="1" applyBorder="1"/>
    <xf numFmtId="2" fontId="74" fillId="0" borderId="10" xfId="0" applyNumberFormat="1" applyFont="1" applyBorder="1"/>
    <xf numFmtId="164" fontId="32" fillId="0" borderId="20" xfId="41" applyFont="1" applyBorder="1"/>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0" fontId="0" fillId="0" borderId="10" xfId="0" applyBorder="1"/>
    <xf numFmtId="0" fontId="15" fillId="0" borderId="10" xfId="0" applyFont="1" applyBorder="1"/>
    <xf numFmtId="0" fontId="15" fillId="0" borderId="10" xfId="0" applyFont="1" applyBorder="1" applyAlignment="1">
      <alignment horizontal="center"/>
    </xf>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165" fontId="26" fillId="0" borderId="10" xfId="105" applyNumberFormat="1" applyFont="1" applyBorder="1" applyAlignment="1">
      <alignment horizontal="center" vertical="center"/>
    </xf>
    <xf numFmtId="165" fontId="32" fillId="0" borderId="0" xfId="105" applyNumberFormat="1" applyFont="1" applyFill="1" applyBorder="1"/>
    <xf numFmtId="0" fontId="26" fillId="0" borderId="0" xfId="106"/>
    <xf numFmtId="165" fontId="26" fillId="0" borderId="0" xfId="105" applyNumberFormat="1" applyFont="1" applyFill="1" applyBorder="1"/>
    <xf numFmtId="0" fontId="26" fillId="0" borderId="0" xfId="106" applyFont="1" applyBorder="1"/>
    <xf numFmtId="0" fontId="26" fillId="0" borderId="0" xfId="106" applyFont="1" applyFill="1" applyBorder="1" applyAlignment="1">
      <alignment horizontal="left" vertical="center"/>
    </xf>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0" fontId="26" fillId="0" borderId="0" xfId="106"/>
    <xf numFmtId="0" fontId="26" fillId="0" borderId="0" xfId="106" quotePrefix="1"/>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0" xfId="106" applyFont="1"/>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0" fontId="32" fillId="43" borderId="0" xfId="106" applyFont="1" applyFill="1"/>
    <xf numFmtId="0" fontId="80" fillId="0" borderId="0" xfId="0" applyFont="1" applyAlignment="1">
      <alignment vertical="center"/>
    </xf>
    <xf numFmtId="0" fontId="80" fillId="0" borderId="0" xfId="0" applyFont="1" applyAlignment="1">
      <alignment horizontal="justify" vertical="center"/>
    </xf>
    <xf numFmtId="0" fontId="26" fillId="0" borderId="0" xfId="106"/>
    <xf numFmtId="0" fontId="26" fillId="0" borderId="0" xfId="106" quotePrefix="1"/>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0" xfId="106" applyFont="1"/>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0" fontId="32" fillId="0" borderId="0" xfId="106" quotePrefix="1" applyFont="1" applyAlignment="1"/>
    <xf numFmtId="0" fontId="32" fillId="43" borderId="0" xfId="106" applyFont="1" applyFill="1" applyAlignment="1">
      <alignment horizontal="left" vertical="top"/>
    </xf>
    <xf numFmtId="0" fontId="32" fillId="43" borderId="0" xfId="106" quotePrefix="1" applyFont="1" applyFill="1" applyAlignment="1"/>
    <xf numFmtId="0" fontId="26" fillId="0" borderId="0" xfId="106"/>
    <xf numFmtId="0" fontId="26" fillId="0" borderId="0" xfId="106" quotePrefix="1"/>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0" xfId="106" applyFont="1"/>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0" fontId="32" fillId="43" borderId="0" xfId="106" applyFont="1" applyFill="1"/>
    <xf numFmtId="0" fontId="80" fillId="0" borderId="0" xfId="0" applyFont="1" applyAlignment="1">
      <alignment horizontal="left" vertical="center" indent="5"/>
    </xf>
    <xf numFmtId="0" fontId="44" fillId="0" borderId="0" xfId="0" applyFont="1" applyAlignment="1">
      <alignment horizontal="left" vertical="center" indent="9"/>
    </xf>
    <xf numFmtId="0" fontId="80" fillId="0" borderId="0" xfId="0" applyFont="1" applyAlignment="1">
      <alignment horizontal="left" vertical="center" indent="9"/>
    </xf>
    <xf numFmtId="0" fontId="44" fillId="0" borderId="0" xfId="0" applyFont="1" applyAlignment="1">
      <alignment horizontal="justify" vertical="center"/>
    </xf>
    <xf numFmtId="0" fontId="44" fillId="0" borderId="0" xfId="0" applyFont="1" applyAlignment="1">
      <alignment horizontal="left" vertical="center" indent="10"/>
    </xf>
    <xf numFmtId="0" fontId="87" fillId="0" borderId="0" xfId="0" applyFont="1" applyAlignment="1">
      <alignment horizontal="left" vertical="center" indent="10"/>
    </xf>
    <xf numFmtId="0" fontId="80" fillId="0" borderId="0" xfId="0" applyFont="1" applyAlignment="1">
      <alignment horizontal="left" vertical="center" indent="10"/>
    </xf>
    <xf numFmtId="0" fontId="91" fillId="0" borderId="0" xfId="0" applyFont="1" applyAlignment="1">
      <alignment horizontal="left" vertical="center" indent="10"/>
    </xf>
    <xf numFmtId="0" fontId="26" fillId="0" borderId="0" xfId="106"/>
    <xf numFmtId="0" fontId="17" fillId="0" borderId="24" xfId="44" applyFont="1" applyFill="1" applyBorder="1" applyAlignment="1">
      <alignment horizontal="center" vertical="center"/>
    </xf>
    <xf numFmtId="0" fontId="17" fillId="0" borderId="0" xfId="44" applyFont="1" applyFill="1" applyBorder="1" applyAlignment="1">
      <alignment horizontal="left" vertical="center"/>
    </xf>
    <xf numFmtId="0" fontId="93" fillId="0" borderId="0" xfId="44" applyFont="1" applyFill="1" applyBorder="1" applyAlignment="1">
      <alignment horizontal="left" vertical="center"/>
    </xf>
    <xf numFmtId="0" fontId="93" fillId="0" borderId="0" xfId="44" applyFont="1" applyFill="1" applyBorder="1" applyAlignment="1">
      <alignment horizontal="center" vertical="center"/>
    </xf>
    <xf numFmtId="0" fontId="93" fillId="0" borderId="25" xfId="44" applyFont="1" applyFill="1" applyBorder="1" applyAlignment="1">
      <alignment horizontal="center" vertical="center"/>
    </xf>
    <xf numFmtId="0" fontId="37" fillId="0" borderId="24" xfId="44" applyFont="1" applyFill="1" applyBorder="1" applyAlignment="1">
      <alignment horizontal="center"/>
    </xf>
    <xf numFmtId="0" fontId="37" fillId="0" borderId="0" xfId="44" applyFont="1" applyFill="1" applyBorder="1" applyAlignment="1">
      <alignment horizontal="left"/>
    </xf>
    <xf numFmtId="0" fontId="37" fillId="0" borderId="0" xfId="44" applyFont="1" applyFill="1" applyBorder="1" applyAlignment="1">
      <alignment horizontal="center"/>
    </xf>
    <xf numFmtId="0" fontId="37" fillId="0" borderId="25" xfId="44" applyFont="1" applyFill="1" applyBorder="1" applyAlignment="1">
      <alignment horizontal="center"/>
    </xf>
    <xf numFmtId="171" fontId="34" fillId="37" borderId="10" xfId="111" applyNumberFormat="1" applyFont="1" applyFill="1" applyBorder="1" applyAlignment="1">
      <alignment horizontal="center" vertical="center" wrapText="1"/>
    </xf>
    <xf numFmtId="171" fontId="34" fillId="37" borderId="32" xfId="111" applyNumberFormat="1" applyFont="1" applyFill="1" applyBorder="1" applyAlignment="1">
      <alignment horizontal="center" vertical="center" wrapText="1"/>
    </xf>
    <xf numFmtId="0" fontId="34" fillId="47" borderId="31" xfId="44" applyFont="1" applyFill="1" applyBorder="1" applyAlignment="1"/>
    <xf numFmtId="171" fontId="34" fillId="47" borderId="10" xfId="111" applyNumberFormat="1" applyFont="1" applyFill="1" applyBorder="1"/>
    <xf numFmtId="172" fontId="34" fillId="47" borderId="10" xfId="44" applyNumberFormat="1" applyFont="1" applyFill="1" applyBorder="1" applyAlignment="1">
      <alignment horizontal="center"/>
    </xf>
    <xf numFmtId="171" fontId="34" fillId="47" borderId="32" xfId="111" applyNumberFormat="1" applyFont="1" applyFill="1" applyBorder="1"/>
    <xf numFmtId="0" fontId="71" fillId="0" borderId="31" xfId="44" applyFont="1" applyFill="1" applyBorder="1"/>
    <xf numFmtId="171" fontId="71" fillId="0" borderId="10" xfId="111" applyNumberFormat="1" applyFont="1" applyFill="1" applyBorder="1"/>
    <xf numFmtId="172" fontId="71" fillId="0" borderId="10" xfId="44" applyNumberFormat="1" applyFont="1" applyFill="1" applyBorder="1" applyAlignment="1">
      <alignment horizontal="center" wrapText="1"/>
    </xf>
    <xf numFmtId="171" fontId="71" fillId="0" borderId="32" xfId="111" applyNumberFormat="1" applyFont="1" applyFill="1" applyBorder="1"/>
    <xf numFmtId="172" fontId="71" fillId="0" borderId="10" xfId="44" applyNumberFormat="1" applyFont="1" applyFill="1" applyBorder="1" applyAlignment="1">
      <alignment horizontal="center"/>
    </xf>
    <xf numFmtId="0" fontId="34" fillId="47" borderId="31" xfId="44" applyFont="1" applyFill="1" applyBorder="1"/>
    <xf numFmtId="172" fontId="34" fillId="47" borderId="10" xfId="44" applyNumberFormat="1" applyFont="1" applyFill="1" applyBorder="1"/>
    <xf numFmtId="1" fontId="71" fillId="0" borderId="32" xfId="44" applyNumberFormat="1" applyFont="1" applyFill="1" applyBorder="1" applyAlignment="1">
      <alignment horizontal="right"/>
    </xf>
    <xf numFmtId="0" fontId="34" fillId="48" borderId="31" xfId="44" applyFont="1" applyFill="1" applyBorder="1"/>
    <xf numFmtId="171" fontId="34" fillId="48" borderId="10" xfId="111" applyNumberFormat="1" applyFont="1" applyFill="1" applyBorder="1"/>
    <xf numFmtId="2" fontId="34" fillId="48" borderId="10" xfId="44" applyNumberFormat="1" applyFont="1" applyFill="1" applyBorder="1"/>
    <xf numFmtId="171" fontId="34" fillId="48" borderId="10" xfId="111" applyNumberFormat="1" applyFont="1" applyFill="1" applyBorder="1" applyAlignment="1">
      <alignment horizontal="right"/>
    </xf>
    <xf numFmtId="171" fontId="34" fillId="48" borderId="32" xfId="111" applyNumberFormat="1" applyFont="1" applyFill="1" applyBorder="1" applyAlignment="1">
      <alignment horizontal="right"/>
    </xf>
    <xf numFmtId="0" fontId="34" fillId="0" borderId="31" xfId="44" applyFont="1" applyFill="1" applyBorder="1"/>
    <xf numFmtId="171" fontId="34" fillId="0" borderId="10" xfId="111" applyNumberFormat="1" applyFont="1" applyFill="1" applyBorder="1"/>
    <xf numFmtId="2" fontId="34" fillId="0" borderId="10" xfId="44" applyNumberFormat="1" applyFont="1" applyFill="1" applyBorder="1"/>
    <xf numFmtId="171" fontId="34" fillId="0" borderId="10" xfId="111" applyNumberFormat="1" applyFont="1" applyFill="1" applyBorder="1" applyAlignment="1">
      <alignment horizontal="right"/>
    </xf>
    <xf numFmtId="171" fontId="34" fillId="0" borderId="32" xfId="111" applyNumberFormat="1" applyFont="1" applyFill="1" applyBorder="1" applyAlignment="1">
      <alignment horizontal="right"/>
    </xf>
    <xf numFmtId="171" fontId="34" fillId="47" borderId="10" xfId="111" applyNumberFormat="1" applyFont="1" applyFill="1" applyBorder="1" applyAlignment="1">
      <alignment horizontal="right"/>
    </xf>
    <xf numFmtId="171" fontId="34" fillId="47" borderId="32" xfId="111" applyNumberFormat="1" applyFont="1" applyFill="1" applyBorder="1" applyAlignment="1">
      <alignment horizontal="right"/>
    </xf>
    <xf numFmtId="171" fontId="71" fillId="0" borderId="10" xfId="111" applyNumberFormat="1" applyFont="1" applyFill="1" applyBorder="1" applyAlignment="1">
      <alignment horizontal="right"/>
    </xf>
    <xf numFmtId="171" fontId="71" fillId="0" borderId="32" xfId="111" applyNumberFormat="1" applyFont="1" applyFill="1" applyBorder="1" applyAlignment="1">
      <alignment horizontal="right"/>
    </xf>
    <xf numFmtId="2" fontId="71" fillId="0" borderId="31" xfId="44" applyNumberFormat="1" applyFont="1" applyFill="1" applyBorder="1"/>
    <xf numFmtId="0" fontId="71" fillId="0" borderId="31" xfId="44" applyFont="1" applyFill="1" applyBorder="1" applyAlignment="1">
      <alignment horizontal="right"/>
    </xf>
    <xf numFmtId="0" fontId="34" fillId="48" borderId="10" xfId="44" applyFont="1" applyFill="1" applyBorder="1"/>
    <xf numFmtId="0" fontId="34" fillId="0" borderId="10" xfId="44" applyFont="1" applyFill="1" applyBorder="1"/>
    <xf numFmtId="2" fontId="34" fillId="47" borderId="10" xfId="44" applyNumberFormat="1" applyFont="1" applyFill="1" applyBorder="1"/>
    <xf numFmtId="0" fontId="34" fillId="35" borderId="33" xfId="44" applyFont="1" applyFill="1" applyBorder="1"/>
    <xf numFmtId="2" fontId="34" fillId="35" borderId="34" xfId="44" applyNumberFormat="1" applyFont="1" applyFill="1" applyBorder="1"/>
    <xf numFmtId="171" fontId="34" fillId="35" borderId="34" xfId="111" applyNumberFormat="1" applyFont="1" applyFill="1" applyBorder="1" applyAlignment="1">
      <alignment horizontal="right"/>
    </xf>
    <xf numFmtId="0" fontId="71" fillId="0" borderId="19" xfId="44" applyFont="1" applyFill="1" applyBorder="1"/>
    <xf numFmtId="171" fontId="71" fillId="0" borderId="19" xfId="111" applyNumberFormat="1" applyFont="1" applyFill="1" applyBorder="1"/>
    <xf numFmtId="0" fontId="71" fillId="0" borderId="19" xfId="44" applyFont="1" applyFill="1" applyBorder="1" applyAlignment="1">
      <alignment horizontal="center"/>
    </xf>
    <xf numFmtId="171" fontId="94" fillId="0" borderId="19" xfId="111" applyNumberFormat="1" applyFont="1" applyFill="1" applyBorder="1"/>
    <xf numFmtId="0" fontId="71" fillId="0" borderId="0" xfId="44" applyFont="1" applyFill="1" applyBorder="1"/>
    <xf numFmtId="171" fontId="71" fillId="0" borderId="0" xfId="111" applyNumberFormat="1" applyFont="1" applyFill="1" applyBorder="1"/>
    <xf numFmtId="0" fontId="71" fillId="0" borderId="0" xfId="44" applyFont="1" applyFill="1" applyBorder="1" applyAlignment="1">
      <alignment horizontal="center"/>
    </xf>
    <xf numFmtId="171" fontId="34" fillId="0" borderId="29" xfId="111" applyNumberFormat="1" applyFont="1" applyFill="1" applyBorder="1"/>
    <xf numFmtId="171" fontId="34" fillId="0" borderId="30" xfId="111" applyNumberFormat="1" applyFont="1" applyFill="1" applyBorder="1" applyAlignment="1">
      <alignment horizontal="center"/>
    </xf>
    <xf numFmtId="171" fontId="34" fillId="0" borderId="33" xfId="111" applyNumberFormat="1" applyFont="1" applyFill="1" applyBorder="1" applyAlignment="1">
      <alignment horizontal="right"/>
    </xf>
    <xf numFmtId="171" fontId="34" fillId="0" borderId="35" xfId="111" applyNumberFormat="1" applyFont="1" applyFill="1" applyBorder="1"/>
    <xf numFmtId="171" fontId="71" fillId="0" borderId="31" xfId="111" applyNumberFormat="1" applyFont="1" applyFill="1" applyBorder="1" applyAlignment="1">
      <alignment horizontal="left"/>
    </xf>
    <xf numFmtId="171" fontId="71" fillId="0" borderId="15" xfId="111" applyNumberFormat="1" applyFont="1" applyFill="1" applyBorder="1"/>
    <xf numFmtId="2" fontId="31" fillId="0" borderId="31" xfId="106" applyNumberFormat="1" applyFont="1" applyFill="1" applyBorder="1" applyAlignment="1"/>
    <xf numFmtId="171" fontId="71" fillId="0" borderId="15" xfId="111" applyNumberFormat="1" applyFont="1" applyFill="1" applyBorder="1" applyAlignment="1">
      <alignment horizontal="right"/>
    </xf>
    <xf numFmtId="0" fontId="71" fillId="43" borderId="31" xfId="44" applyFont="1" applyFill="1" applyBorder="1"/>
    <xf numFmtId="0" fontId="26" fillId="0" borderId="10" xfId="106" applyBorder="1" applyAlignment="1">
      <alignment horizontal="center" vertical="center"/>
    </xf>
    <xf numFmtId="165" fontId="26" fillId="0" borderId="10" xfId="105" applyNumberFormat="1" applyBorder="1" applyAlignment="1">
      <alignment horizontal="center" vertical="center"/>
    </xf>
    <xf numFmtId="0" fontId="32" fillId="0" borderId="10" xfId="106" applyFont="1" applyFill="1" applyBorder="1" applyAlignment="1">
      <alignment horizontal="center" vertical="center" wrapText="1"/>
    </xf>
    <xf numFmtId="0" fontId="32" fillId="0" borderId="10" xfId="106" applyFont="1" applyBorder="1"/>
    <xf numFmtId="0" fontId="32" fillId="41" borderId="10" xfId="106" applyFont="1" applyFill="1" applyBorder="1" applyAlignment="1">
      <alignment horizontal="center" vertical="center" wrapText="1"/>
    </xf>
    <xf numFmtId="0" fontId="32" fillId="37" borderId="10" xfId="106" applyFont="1" applyFill="1" applyBorder="1" applyAlignment="1">
      <alignment horizontal="center" vertical="center" wrapText="1"/>
    </xf>
    <xf numFmtId="0" fontId="32" fillId="38" borderId="10" xfId="106" applyFont="1" applyFill="1" applyBorder="1" applyAlignment="1">
      <alignment horizontal="center" vertical="center" wrapText="1"/>
    </xf>
    <xf numFmtId="0" fontId="32" fillId="39" borderId="10" xfId="106" applyFont="1" applyFill="1" applyBorder="1" applyAlignment="1">
      <alignment horizontal="center" vertical="center" wrapText="1"/>
    </xf>
    <xf numFmtId="165" fontId="26" fillId="40" borderId="10" xfId="105" applyNumberFormat="1" applyFill="1" applyBorder="1" applyAlignment="1">
      <alignment horizontal="center" vertical="center"/>
    </xf>
    <xf numFmtId="165" fontId="32" fillId="40" borderId="10" xfId="105" applyNumberFormat="1" applyFont="1" applyFill="1" applyBorder="1"/>
    <xf numFmtId="165" fontId="26" fillId="0" borderId="10" xfId="105" applyNumberFormat="1" applyFill="1" applyBorder="1" applyAlignment="1">
      <alignment horizontal="center" vertical="center"/>
    </xf>
    <xf numFmtId="43" fontId="26" fillId="0" borderId="10" xfId="105" applyFill="1" applyBorder="1" applyAlignment="1">
      <alignment horizontal="center" vertical="center"/>
    </xf>
    <xf numFmtId="165" fontId="1" fillId="0" borderId="10" xfId="105" applyNumberFormat="1" applyFont="1" applyBorder="1"/>
    <xf numFmtId="165" fontId="26" fillId="0" borderId="10" xfId="106" applyNumberFormat="1" applyFont="1" applyBorder="1"/>
    <xf numFmtId="2" fontId="15" fillId="0" borderId="0" xfId="0" applyNumberFormat="1" applyFont="1" applyFill="1"/>
    <xf numFmtId="0" fontId="0" fillId="0" borderId="39" xfId="0" applyFill="1" applyBorder="1" applyAlignment="1">
      <alignment horizontal="center"/>
    </xf>
    <xf numFmtId="0" fontId="0" fillId="0" borderId="40" xfId="0" applyFill="1" applyBorder="1" applyAlignment="1">
      <alignment horizontal="center"/>
    </xf>
    <xf numFmtId="0" fontId="0" fillId="0" borderId="41" xfId="0" applyFill="1" applyBorder="1" applyAlignment="1">
      <alignment horizontal="center"/>
    </xf>
    <xf numFmtId="0" fontId="0" fillId="0" borderId="18" xfId="0" applyFill="1" applyBorder="1"/>
    <xf numFmtId="0" fontId="0" fillId="0" borderId="10" xfId="0" applyFill="1" applyBorder="1" applyAlignment="1">
      <alignment horizontal="center" vertical="top"/>
    </xf>
    <xf numFmtId="0" fontId="0" fillId="0" borderId="10" xfId="0" applyFill="1" applyBorder="1" applyAlignment="1">
      <alignment vertical="top"/>
    </xf>
    <xf numFmtId="1" fontId="0" fillId="0" borderId="10" xfId="0" applyNumberFormat="1" applyFill="1" applyBorder="1" applyAlignment="1">
      <alignment vertical="top"/>
    </xf>
    <xf numFmtId="1" fontId="0" fillId="0" borderId="10" xfId="0" applyNumberFormat="1" applyFill="1" applyBorder="1"/>
    <xf numFmtId="1" fontId="0" fillId="0" borderId="0" xfId="0" applyNumberFormat="1" applyFill="1" applyBorder="1" applyAlignment="1">
      <alignment vertical="top"/>
    </xf>
    <xf numFmtId="1" fontId="0" fillId="0" borderId="0" xfId="0" applyNumberFormat="1" applyFill="1" applyAlignment="1">
      <alignment vertical="top"/>
    </xf>
    <xf numFmtId="1" fontId="45" fillId="0" borderId="10" xfId="0" applyNumberFormat="1" applyFont="1" applyFill="1" applyBorder="1" applyAlignment="1">
      <alignment vertical="top"/>
    </xf>
    <xf numFmtId="0" fontId="26" fillId="0" borderId="10" xfId="106" applyNumberFormat="1" applyFill="1" applyBorder="1" applyAlignment="1">
      <alignment vertical="top"/>
    </xf>
    <xf numFmtId="0" fontId="15" fillId="0" borderId="10" xfId="0" applyFont="1" applyFill="1" applyBorder="1"/>
    <xf numFmtId="0" fontId="15" fillId="0" borderId="10" xfId="0" applyNumberFormat="1" applyFont="1" applyFill="1" applyBorder="1" applyAlignment="1">
      <alignment vertical="top"/>
    </xf>
    <xf numFmtId="1" fontId="15" fillId="0" borderId="10" xfId="0" applyNumberFormat="1" applyFont="1" applyFill="1" applyBorder="1" applyAlignment="1">
      <alignment vertical="top"/>
    </xf>
    <xf numFmtId="0" fontId="0" fillId="0" borderId="10" xfId="0" applyNumberFormat="1" applyFill="1" applyBorder="1" applyAlignment="1">
      <alignment vertical="top"/>
    </xf>
    <xf numFmtId="0" fontId="40" fillId="0" borderId="10" xfId="0" applyNumberFormat="1" applyFont="1" applyFill="1" applyBorder="1" applyAlignment="1">
      <alignment horizontal="right" vertical="top"/>
    </xf>
    <xf numFmtId="2" fontId="0" fillId="0" borderId="10" xfId="0" applyNumberFormat="1" applyFill="1" applyBorder="1"/>
    <xf numFmtId="0" fontId="15" fillId="0" borderId="0" xfId="0" applyFont="1" applyFill="1" applyAlignment="1">
      <alignment vertical="top"/>
    </xf>
    <xf numFmtId="2" fontId="0" fillId="0" borderId="0" xfId="0" applyNumberFormat="1" applyFill="1"/>
    <xf numFmtId="0" fontId="50" fillId="0" borderId="0" xfId="0" applyFont="1" applyBorder="1" applyAlignment="1"/>
    <xf numFmtId="0" fontId="52" fillId="0" borderId="0" xfId="106" applyFont="1" applyBorder="1" applyAlignment="1">
      <alignment horizontal="center"/>
    </xf>
    <xf numFmtId="0" fontId="52" fillId="0" borderId="0" xfId="106" applyFont="1" applyFill="1" applyBorder="1" applyAlignment="1">
      <alignment horizontal="center"/>
    </xf>
    <xf numFmtId="0" fontId="53" fillId="0" borderId="0" xfId="106" applyFont="1"/>
    <xf numFmtId="0" fontId="50" fillId="0" borderId="10" xfId="106" applyFont="1" applyBorder="1" applyAlignment="1">
      <alignment horizontal="center"/>
    </xf>
    <xf numFmtId="0" fontId="50" fillId="0" borderId="10" xfId="106" applyFont="1" applyFill="1" applyBorder="1" applyAlignment="1">
      <alignment horizontal="center"/>
    </xf>
    <xf numFmtId="0" fontId="54" fillId="44" borderId="10" xfId="106" applyFont="1" applyFill="1" applyBorder="1" applyAlignment="1">
      <alignment horizontal="center"/>
    </xf>
    <xf numFmtId="0" fontId="54" fillId="44" borderId="10" xfId="106" applyFont="1" applyFill="1" applyBorder="1"/>
    <xf numFmtId="0" fontId="26" fillId="0" borderId="10" xfId="106" applyBorder="1"/>
    <xf numFmtId="2" fontId="25" fillId="0" borderId="10" xfId="106" applyNumberFormat="1" applyFont="1" applyBorder="1"/>
    <xf numFmtId="0" fontId="26" fillId="0" borderId="0" xfId="106"/>
    <xf numFmtId="0" fontId="26" fillId="0" borderId="10" xfId="106" applyBorder="1" applyAlignment="1">
      <alignment vertical="center" wrapText="1"/>
    </xf>
    <xf numFmtId="0" fontId="32" fillId="0" borderId="0" xfId="106" applyFont="1"/>
    <xf numFmtId="0" fontId="26" fillId="0" borderId="10" xfId="106" applyBorder="1"/>
    <xf numFmtId="0" fontId="32" fillId="0" borderId="10" xfId="106" applyFont="1" applyBorder="1"/>
    <xf numFmtId="0" fontId="26" fillId="0" borderId="0" xfId="106" applyFont="1" applyFill="1" applyBorder="1"/>
    <xf numFmtId="0" fontId="26" fillId="0" borderId="10" xfId="106" applyFont="1" applyBorder="1"/>
    <xf numFmtId="0" fontId="32" fillId="0" borderId="10" xfId="106" applyFont="1" applyBorder="1" applyAlignment="1">
      <alignment vertical="center"/>
    </xf>
    <xf numFmtId="0" fontId="26" fillId="0" borderId="10" xfId="106" applyFont="1" applyBorder="1" applyAlignment="1">
      <alignment vertical="center"/>
    </xf>
    <xf numFmtId="0" fontId="26" fillId="0" borderId="10" xfId="106" applyBorder="1" applyAlignment="1">
      <alignment horizontal="center" vertical="center" wrapText="1"/>
    </xf>
    <xf numFmtId="0" fontId="32" fillId="0" borderId="18" xfId="106" applyFont="1" applyBorder="1" applyAlignment="1">
      <alignment horizontal="center" wrapText="1"/>
    </xf>
    <xf numFmtId="0" fontId="32" fillId="0" borderId="17" xfId="106" applyFont="1" applyFill="1" applyBorder="1"/>
    <xf numFmtId="0" fontId="32" fillId="0" borderId="17" xfId="106" applyFont="1" applyBorder="1" applyAlignment="1">
      <alignment wrapText="1"/>
    </xf>
    <xf numFmtId="0" fontId="32" fillId="0" borderId="18" xfId="106" applyFont="1" applyBorder="1"/>
    <xf numFmtId="0" fontId="32" fillId="0" borderId="18" xfId="106" applyFont="1" applyBorder="1" applyAlignment="1">
      <alignment wrapText="1"/>
    </xf>
    <xf numFmtId="0" fontId="26" fillId="0" borderId="17" xfId="106" applyBorder="1"/>
    <xf numFmtId="0" fontId="26" fillId="0" borderId="18" xfId="106" applyBorder="1"/>
    <xf numFmtId="0" fontId="26" fillId="0" borderId="10" xfId="106" applyFont="1" applyBorder="1" applyAlignment="1">
      <alignment horizontal="left" vertical="center" wrapText="1"/>
    </xf>
    <xf numFmtId="0" fontId="26" fillId="0" borderId="10" xfId="106" applyFont="1" applyBorder="1" applyAlignment="1">
      <alignment horizontal="left" wrapText="1"/>
    </xf>
    <xf numFmtId="0" fontId="26" fillId="43" borderId="10" xfId="106" applyFill="1" applyBorder="1" applyAlignment="1">
      <alignment wrapText="1"/>
    </xf>
    <xf numFmtId="0" fontId="26" fillId="43" borderId="10" xfId="106" applyFill="1" applyBorder="1" applyAlignment="1">
      <alignment vertical="center" wrapText="1"/>
    </xf>
    <xf numFmtId="0" fontId="26" fillId="0" borderId="0" xfId="42"/>
    <xf numFmtId="0" fontId="34" fillId="0" borderId="0" xfId="42" applyFont="1" applyAlignment="1">
      <alignment vertical="top"/>
    </xf>
    <xf numFmtId="0" fontId="19" fillId="0" borderId="10" xfId="42" applyNumberFormat="1" applyFont="1" applyBorder="1" applyAlignment="1">
      <alignment vertical="top"/>
    </xf>
    <xf numFmtId="0" fontId="19" fillId="0" borderId="10" xfId="42" applyFont="1" applyBorder="1" applyAlignment="1">
      <alignment vertical="top"/>
    </xf>
    <xf numFmtId="4" fontId="19" fillId="0" borderId="10" xfId="42" applyNumberFormat="1" applyFont="1" applyBorder="1" applyAlignment="1">
      <alignment horizontal="right" vertical="top"/>
    </xf>
    <xf numFmtId="0" fontId="18" fillId="0" borderId="10" xfId="42" applyFont="1" applyBorder="1" applyAlignment="1">
      <alignment vertical="top"/>
    </xf>
    <xf numFmtId="4" fontId="18" fillId="43" borderId="10" xfId="42" applyNumberFormat="1" applyFont="1" applyFill="1" applyBorder="1" applyAlignment="1">
      <alignment vertical="top"/>
    </xf>
    <xf numFmtId="0" fontId="34" fillId="45" borderId="10" xfId="42" applyFont="1" applyFill="1" applyBorder="1" applyAlignment="1">
      <alignment vertical="top" wrapText="1"/>
    </xf>
    <xf numFmtId="0" fontId="34" fillId="45" borderId="10" xfId="42" applyFont="1" applyFill="1" applyBorder="1" applyAlignment="1">
      <alignment vertical="top"/>
    </xf>
    <xf numFmtId="2" fontId="23" fillId="0" borderId="10" xfId="0" applyNumberFormat="1" applyFont="1" applyFill="1" applyBorder="1" applyAlignment="1">
      <alignment vertical="center"/>
    </xf>
    <xf numFmtId="0" fontId="18" fillId="0" borderId="0" xfId="0" applyFont="1" applyBorder="1" applyAlignment="1">
      <alignment horizontal="center" vertical="center" wrapText="1"/>
    </xf>
    <xf numFmtId="0" fontId="32" fillId="35" borderId="10" xfId="106" applyFont="1" applyFill="1" applyBorder="1" applyAlignment="1">
      <alignment horizontal="center" wrapText="1"/>
    </xf>
    <xf numFmtId="0" fontId="32" fillId="36" borderId="10" xfId="106" applyFont="1" applyFill="1" applyBorder="1" applyAlignment="1">
      <alignment horizontal="center"/>
    </xf>
    <xf numFmtId="0" fontId="32" fillId="34" borderId="10" xfId="106" applyFont="1" applyFill="1" applyBorder="1" applyAlignment="1">
      <alignment horizontal="center" vertical="center" wrapText="1"/>
    </xf>
    <xf numFmtId="0" fontId="32" fillId="0" borderId="0" xfId="106" quotePrefix="1" applyFont="1" applyAlignment="1">
      <alignment horizontal="left"/>
    </xf>
    <xf numFmtId="0" fontId="26" fillId="0" borderId="10" xfId="42" applyFont="1" applyBorder="1" applyAlignment="1">
      <alignment horizontal="left" vertical="center" wrapText="1"/>
    </xf>
    <xf numFmtId="0" fontId="26" fillId="0" borderId="10" xfId="42" applyBorder="1" applyAlignment="1">
      <alignment horizontal="left" vertical="center" wrapText="1"/>
    </xf>
    <xf numFmtId="0" fontId="26" fillId="0" borderId="10" xfId="42" applyBorder="1" applyAlignment="1">
      <alignment horizontal="left" vertical="center"/>
    </xf>
    <xf numFmtId="0" fontId="26" fillId="0" borderId="10" xfId="42" applyFont="1" applyBorder="1" applyAlignment="1">
      <alignment horizontal="left" vertical="center"/>
    </xf>
    <xf numFmtId="0" fontId="32" fillId="0" borderId="10" xfId="42" applyFont="1" applyBorder="1" applyAlignment="1">
      <alignment horizontal="center" vertical="center" wrapText="1"/>
    </xf>
    <xf numFmtId="0" fontId="35" fillId="0" borderId="0" xfId="42" applyFont="1" applyAlignment="1">
      <alignment horizontal="center"/>
    </xf>
    <xf numFmtId="0" fontId="17" fillId="0" borderId="0" xfId="42" applyFont="1" applyAlignment="1">
      <alignment horizontal="center"/>
    </xf>
    <xf numFmtId="0" fontId="32" fillId="0" borderId="0" xfId="42" applyFont="1" applyAlignment="1">
      <alignment horizontal="center"/>
    </xf>
    <xf numFmtId="0" fontId="32" fillId="0" borderId="0" xfId="42" quotePrefix="1" applyFont="1" applyAlignment="1">
      <alignment horizontal="left"/>
    </xf>
    <xf numFmtId="0" fontId="32" fillId="36" borderId="10" xfId="106" applyFont="1" applyFill="1" applyBorder="1" applyAlignment="1">
      <alignment horizontal="center" wrapText="1"/>
    </xf>
    <xf numFmtId="164" fontId="32" fillId="0" borderId="15" xfId="41" applyFont="1" applyBorder="1" applyAlignment="1">
      <alignment horizontal="center"/>
    </xf>
    <xf numFmtId="164" fontId="32" fillId="0" borderId="16" xfId="41" applyFont="1" applyBorder="1" applyAlignment="1">
      <alignment horizontal="center"/>
    </xf>
    <xf numFmtId="164" fontId="32" fillId="0" borderId="20" xfId="41" applyFont="1" applyBorder="1" applyAlignment="1">
      <alignment horizontal="center"/>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2" fontId="32" fillId="0" borderId="37" xfId="0" applyNumberFormat="1" applyFont="1" applyBorder="1" applyAlignment="1">
      <alignment horizontal="right" vertical="center" wrapText="1"/>
    </xf>
    <xf numFmtId="2" fontId="32" fillId="0" borderId="38" xfId="0" applyNumberFormat="1" applyFont="1" applyBorder="1" applyAlignment="1">
      <alignment horizontal="right" vertical="center" wrapText="1"/>
    </xf>
    <xf numFmtId="0" fontId="32" fillId="0" borderId="38" xfId="0" applyFont="1" applyBorder="1" applyAlignment="1">
      <alignment horizontal="right" vertical="center" wrapText="1"/>
    </xf>
    <xf numFmtId="2" fontId="32" fillId="0" borderId="15" xfId="0" applyNumberFormat="1" applyFont="1" applyBorder="1" applyAlignment="1">
      <alignment horizontal="right" vertical="center" wrapText="1"/>
    </xf>
    <xf numFmtId="2" fontId="32" fillId="0" borderId="20" xfId="0" applyNumberFormat="1" applyFont="1" applyBorder="1" applyAlignment="1">
      <alignment horizontal="right" vertical="center" wrapText="1"/>
    </xf>
    <xf numFmtId="0" fontId="32" fillId="0" borderId="15" xfId="0" applyFont="1" applyBorder="1" applyAlignment="1">
      <alignment horizontal="left" vertical="center"/>
    </xf>
    <xf numFmtId="0" fontId="32" fillId="0" borderId="20" xfId="0" applyFont="1" applyBorder="1" applyAlignment="1">
      <alignment horizontal="left" vertical="center"/>
    </xf>
    <xf numFmtId="0" fontId="32" fillId="0" borderId="10" xfId="0" applyFont="1" applyBorder="1" applyAlignment="1">
      <alignment horizontal="center" vertical="center" wrapText="1"/>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6" fillId="0" borderId="10" xfId="0" applyFont="1" applyBorder="1" applyAlignment="1">
      <alignment horizontal="center" vertical="center" wrapText="1"/>
    </xf>
    <xf numFmtId="0" fontId="26" fillId="0" borderId="15" xfId="0" applyFont="1" applyBorder="1" applyAlignment="1">
      <alignment horizontal="left" vertical="center" wrapText="1"/>
    </xf>
    <xf numFmtId="0" fontId="26" fillId="0" borderId="20" xfId="0" applyFont="1" applyBorder="1" applyAlignment="1">
      <alignment horizontal="left" vertical="center" wrapText="1"/>
    </xf>
    <xf numFmtId="0" fontId="37" fillId="0" borderId="0" xfId="0" applyFont="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20" xfId="0" applyFont="1" applyBorder="1" applyAlignment="1">
      <alignment horizontal="center"/>
    </xf>
    <xf numFmtId="0" fontId="15" fillId="0" borderId="19" xfId="0" applyFont="1" applyBorder="1" applyAlignment="1">
      <alignment horizontal="center"/>
    </xf>
    <xf numFmtId="1" fontId="34" fillId="0" borderId="27" xfId="0" applyNumberFormat="1" applyFont="1" applyFill="1" applyBorder="1" applyAlignment="1">
      <alignment horizontal="center"/>
    </xf>
    <xf numFmtId="1" fontId="34" fillId="0" borderId="28" xfId="0" applyNumberFormat="1" applyFont="1" applyFill="1" applyBorder="1" applyAlignment="1">
      <alignment horizontal="center"/>
    </xf>
    <xf numFmtId="0" fontId="58" fillId="0" borderId="27" xfId="0" applyFont="1" applyBorder="1" applyAlignment="1">
      <alignment vertical="center" wrapText="1"/>
    </xf>
    <xf numFmtId="0" fontId="58" fillId="0" borderId="28" xfId="0" applyFont="1" applyBorder="1" applyAlignment="1">
      <alignment vertical="center" wrapText="1"/>
    </xf>
    <xf numFmtId="0" fontId="58" fillId="0" borderId="12" xfId="0" applyFont="1" applyBorder="1" applyAlignment="1">
      <alignment vertical="center" wrapText="1"/>
    </xf>
    <xf numFmtId="0" fontId="38" fillId="0" borderId="0" xfId="0" applyFont="1" applyAlignment="1">
      <alignment horizontal="center" vertical="top"/>
    </xf>
    <xf numFmtId="0" fontId="57" fillId="0" borderId="21"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36" xfId="0" applyFont="1" applyBorder="1" applyAlignment="1">
      <alignment horizontal="center" vertical="center" wrapText="1"/>
    </xf>
    <xf numFmtId="0" fontId="57" fillId="0" borderId="13" xfId="0" applyFont="1" applyBorder="1" applyAlignment="1">
      <alignment horizontal="center" vertical="center" wrapText="1"/>
    </xf>
    <xf numFmtId="0" fontId="58" fillId="0" borderId="27" xfId="0" applyFont="1" applyBorder="1" applyAlignment="1">
      <alignment horizontal="left" vertical="center" wrapText="1" indent="5"/>
    </xf>
    <xf numFmtId="0" fontId="58" fillId="0" borderId="12" xfId="0" applyFont="1" applyBorder="1" applyAlignment="1">
      <alignment horizontal="left" vertical="center" wrapText="1" indent="5"/>
    </xf>
    <xf numFmtId="0" fontId="26" fillId="43" borderId="15" xfId="0" applyFont="1" applyFill="1" applyBorder="1" applyAlignment="1">
      <alignment horizontal="left" vertical="center" wrapText="1"/>
    </xf>
    <xf numFmtId="0" fontId="26" fillId="43" borderId="20" xfId="0" applyFont="1" applyFill="1" applyBorder="1" applyAlignment="1">
      <alignment horizontal="left" vertical="center" wrapText="1"/>
    </xf>
    <xf numFmtId="0" fontId="26" fillId="43" borderId="10" xfId="0" applyFont="1" applyFill="1" applyBorder="1" applyAlignment="1">
      <alignment horizontal="center" vertical="center" wrapText="1"/>
    </xf>
    <xf numFmtId="0" fontId="32" fillId="43" borderId="10" xfId="0" applyFont="1" applyFill="1" applyBorder="1" applyAlignment="1">
      <alignment horizontal="center" vertical="center" wrapText="1"/>
    </xf>
    <xf numFmtId="2" fontId="32" fillId="43" borderId="37" xfId="0" applyNumberFormat="1" applyFont="1" applyFill="1" applyBorder="1" applyAlignment="1">
      <alignment horizontal="right" vertical="center" wrapText="1"/>
    </xf>
    <xf numFmtId="2" fontId="32" fillId="43" borderId="38" xfId="0" applyNumberFormat="1" applyFont="1" applyFill="1" applyBorder="1" applyAlignment="1">
      <alignment horizontal="right" vertical="center" wrapText="1"/>
    </xf>
    <xf numFmtId="2" fontId="32" fillId="43" borderId="15" xfId="0" applyNumberFormat="1" applyFont="1" applyFill="1" applyBorder="1" applyAlignment="1">
      <alignment horizontal="right" vertical="center" wrapText="1"/>
    </xf>
    <xf numFmtId="2" fontId="32" fillId="43" borderId="20" xfId="0" applyNumberFormat="1" applyFont="1" applyFill="1" applyBorder="1" applyAlignment="1">
      <alignment horizontal="right" vertical="center" wrapText="1"/>
    </xf>
    <xf numFmtId="0" fontId="32" fillId="43" borderId="38" xfId="0" applyFont="1" applyFill="1" applyBorder="1" applyAlignment="1">
      <alignment horizontal="right" vertical="center" wrapText="1"/>
    </xf>
    <xf numFmtId="0" fontId="32" fillId="43" borderId="37" xfId="0" applyFont="1" applyFill="1" applyBorder="1" applyAlignment="1">
      <alignment horizontal="right" vertical="center" wrapText="1"/>
    </xf>
    <xf numFmtId="0" fontId="26" fillId="43" borderId="15" xfId="0" applyFont="1" applyFill="1" applyBorder="1" applyAlignment="1">
      <alignment horizontal="left" vertical="center"/>
    </xf>
    <xf numFmtId="0" fontId="26" fillId="43" borderId="20" xfId="0" applyFont="1" applyFill="1" applyBorder="1" applyAlignment="1">
      <alignment horizontal="left" vertical="center"/>
    </xf>
    <xf numFmtId="0" fontId="32" fillId="35" borderId="10" xfId="48" applyFont="1" applyFill="1" applyBorder="1" applyAlignment="1">
      <alignment horizontal="center" wrapText="1"/>
    </xf>
    <xf numFmtId="0" fontId="32" fillId="36" borderId="10" xfId="48" applyFont="1" applyFill="1" applyBorder="1" applyAlignment="1">
      <alignment horizontal="center"/>
    </xf>
    <xf numFmtId="0" fontId="32" fillId="34" borderId="10" xfId="48" applyFont="1" applyFill="1" applyBorder="1" applyAlignment="1">
      <alignment horizontal="center" vertical="center" wrapText="1"/>
    </xf>
    <xf numFmtId="0" fontId="32" fillId="43" borderId="15" xfId="0" applyFont="1" applyFill="1" applyBorder="1" applyAlignment="1">
      <alignment horizontal="left" vertical="center"/>
    </xf>
    <xf numFmtId="0" fontId="32" fillId="43" borderId="20" xfId="0" applyFont="1" applyFill="1" applyBorder="1" applyAlignment="1">
      <alignment horizontal="left" vertical="center"/>
    </xf>
    <xf numFmtId="2" fontId="72" fillId="0" borderId="10" xfId="0" applyNumberFormat="1" applyFont="1" applyBorder="1" applyAlignment="1">
      <alignment horizontal="center" wrapText="1"/>
    </xf>
    <xf numFmtId="0" fontId="74" fillId="0" borderId="10" xfId="0" applyFont="1" applyBorder="1" applyAlignment="1">
      <alignment horizontal="center"/>
    </xf>
    <xf numFmtId="0" fontId="73" fillId="0" borderId="10" xfId="0" applyFont="1" applyBorder="1" applyAlignment="1">
      <alignment horizontal="center"/>
    </xf>
    <xf numFmtId="0" fontId="26" fillId="0" borderId="37" xfId="0" applyFont="1" applyBorder="1" applyAlignment="1">
      <alignment horizontal="center" wrapText="1"/>
    </xf>
    <xf numFmtId="0" fontId="26" fillId="0" borderId="38" xfId="0" applyFont="1" applyBorder="1" applyAlignment="1">
      <alignment horizontal="center" wrapText="1"/>
    </xf>
    <xf numFmtId="0" fontId="26" fillId="0" borderId="15" xfId="0" applyFont="1" applyBorder="1" applyAlignment="1">
      <alignment horizontal="center" wrapText="1"/>
    </xf>
    <xf numFmtId="0" fontId="26" fillId="0" borderId="20" xfId="0" applyFont="1" applyBorder="1" applyAlignment="1">
      <alignment horizontal="center" wrapText="1"/>
    </xf>
    <xf numFmtId="0" fontId="26" fillId="0" borderId="37" xfId="0" applyFont="1" applyBorder="1" applyAlignment="1">
      <alignment horizontal="left" wrapText="1"/>
    </xf>
    <xf numFmtId="0" fontId="26" fillId="0" borderId="38" xfId="0" applyFont="1" applyBorder="1" applyAlignment="1">
      <alignment horizontal="left" wrapText="1"/>
    </xf>
    <xf numFmtId="0" fontId="26" fillId="0" borderId="15" xfId="0" applyFont="1" applyBorder="1" applyAlignment="1">
      <alignment horizontal="left"/>
    </xf>
    <xf numFmtId="0" fontId="26" fillId="0" borderId="20" xfId="0" applyFont="1" applyBorder="1" applyAlignment="1">
      <alignment horizontal="left"/>
    </xf>
    <xf numFmtId="0" fontId="26" fillId="0" borderId="10" xfId="0" applyFont="1" applyBorder="1" applyAlignment="1">
      <alignment horizontal="center" wrapText="1"/>
    </xf>
    <xf numFmtId="0" fontId="42" fillId="0" borderId="0" xfId="45" applyFont="1" applyFill="1" applyAlignment="1">
      <alignment horizontal="left"/>
    </xf>
    <xf numFmtId="0" fontId="32" fillId="0" borderId="0" xfId="46" applyFont="1" applyFill="1" applyAlignment="1">
      <alignment horizontal="center"/>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32" fillId="0" borderId="15" xfId="0" applyFont="1" applyBorder="1" applyAlignment="1">
      <alignment horizontal="left" vertical="top"/>
    </xf>
    <xf numFmtId="0" fontId="32" fillId="0" borderId="20" xfId="0" applyFont="1" applyBorder="1" applyAlignment="1">
      <alignment horizontal="left" vertical="top"/>
    </xf>
    <xf numFmtId="0" fontId="0" fillId="0" borderId="27" xfId="0" applyFill="1" applyBorder="1" applyAlignment="1">
      <alignment horizontal="center"/>
    </xf>
    <xf numFmtId="0" fontId="0" fillId="0" borderId="28" xfId="0" applyFill="1" applyBorder="1" applyAlignment="1">
      <alignment horizontal="center"/>
    </xf>
    <xf numFmtId="0" fontId="0" fillId="0" borderId="12" xfId="0" applyFill="1" applyBorder="1" applyAlignment="1">
      <alignment horizontal="center"/>
    </xf>
    <xf numFmtId="0" fontId="0" fillId="0" borderId="10" xfId="0" applyBorder="1" applyAlignment="1">
      <alignment horizontal="left" vertical="top" wrapText="1"/>
    </xf>
    <xf numFmtId="0" fontId="49" fillId="0" borderId="15" xfId="0" applyFont="1" applyBorder="1" applyAlignment="1">
      <alignment horizontal="center" vertical="top"/>
    </xf>
    <xf numFmtId="0" fontId="49" fillId="0" borderId="16" xfId="0" applyFont="1" applyBorder="1" applyAlignment="1">
      <alignment horizontal="center" vertical="top"/>
    </xf>
    <xf numFmtId="0" fontId="49" fillId="0" borderId="20" xfId="0" applyFont="1" applyBorder="1" applyAlignment="1">
      <alignment horizontal="center" vertical="top"/>
    </xf>
    <xf numFmtId="0" fontId="0" fillId="0" borderId="0" xfId="0" applyAlignment="1">
      <alignment horizontal="right" vertical="top"/>
    </xf>
    <xf numFmtId="0" fontId="0" fillId="0" borderId="10" xfId="0" applyBorder="1" applyAlignment="1">
      <alignment horizontal="left" vertical="top"/>
    </xf>
    <xf numFmtId="0" fontId="36" fillId="0" borderId="10" xfId="0" applyFont="1" applyBorder="1" applyAlignment="1">
      <alignment horizontal="left" vertical="top" wrapText="1"/>
    </xf>
    <xf numFmtId="0" fontId="50" fillId="0" borderId="0" xfId="106" applyFont="1" applyBorder="1" applyAlignment="1">
      <alignment horizontal="center"/>
    </xf>
    <xf numFmtId="0" fontId="17" fillId="0" borderId="21" xfId="44" applyFont="1" applyFill="1" applyBorder="1" applyAlignment="1">
      <alignment horizontal="center"/>
    </xf>
    <xf numFmtId="0" fontId="17" fillId="0" borderId="22" xfId="44" applyFont="1" applyFill="1" applyBorder="1" applyAlignment="1">
      <alignment horizontal="center"/>
    </xf>
    <xf numFmtId="0" fontId="17" fillId="0" borderId="23" xfId="44" applyFont="1" applyFill="1" applyBorder="1" applyAlignment="1">
      <alignment horizontal="center"/>
    </xf>
    <xf numFmtId="0" fontId="93" fillId="0" borderId="24" xfId="44" applyFont="1" applyFill="1" applyBorder="1" applyAlignment="1">
      <alignment horizontal="center"/>
    </xf>
    <xf numFmtId="0" fontId="93" fillId="0" borderId="0" xfId="44" applyFont="1" applyFill="1" applyBorder="1" applyAlignment="1">
      <alignment horizontal="center"/>
    </xf>
    <xf numFmtId="0" fontId="93" fillId="0" borderId="25" xfId="44" applyFont="1" applyFill="1" applyBorder="1" applyAlignment="1">
      <alignment horizontal="center"/>
    </xf>
    <xf numFmtId="0" fontId="34" fillId="37" borderId="31" xfId="44" applyFont="1" applyFill="1" applyBorder="1" applyAlignment="1">
      <alignment horizontal="center" vertical="center" wrapText="1"/>
    </xf>
    <xf numFmtId="171" fontId="34" fillId="37" borderId="10" xfId="111" applyNumberFormat="1" applyFont="1" applyFill="1" applyBorder="1" applyAlignment="1">
      <alignment horizontal="center" vertical="center" wrapText="1"/>
    </xf>
    <xf numFmtId="0" fontId="34" fillId="37" borderId="10" xfId="44" applyFont="1" applyFill="1" applyBorder="1" applyAlignment="1">
      <alignment horizontal="center" vertical="center" wrapText="1"/>
    </xf>
    <xf numFmtId="171" fontId="34" fillId="37" borderId="10" xfId="111" applyNumberFormat="1" applyFont="1" applyFill="1" applyBorder="1" applyAlignment="1">
      <alignment horizontal="center" vertical="center"/>
    </xf>
    <xf numFmtId="171" fontId="34" fillId="37" borderId="32" xfId="111" applyNumberFormat="1" applyFont="1" applyFill="1" applyBorder="1" applyAlignment="1">
      <alignment horizontal="center" vertical="center"/>
    </xf>
    <xf numFmtId="0" fontId="30" fillId="0" borderId="10"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95" fillId="0" borderId="10" xfId="0" applyFont="1" applyFill="1" applyBorder="1" applyAlignment="1">
      <alignment horizontal="justify" vertical="center" wrapText="1"/>
    </xf>
    <xf numFmtId="0" fontId="23" fillId="0" borderId="10" xfId="0" applyFont="1" applyFill="1" applyBorder="1" applyAlignment="1">
      <alignment horizontal="right" vertical="center" wrapText="1"/>
    </xf>
    <xf numFmtId="0" fontId="32" fillId="0" borderId="10" xfId="0" applyFont="1" applyBorder="1" applyAlignment="1">
      <alignment vertical="center" wrapText="1"/>
    </xf>
  </cellXfs>
  <cellStyles count="113">
    <cellStyle name="20% - Accent1" xfId="18" builtinId="30" customBuiltin="1"/>
    <cellStyle name="20% - Accent1 2" xfId="49"/>
    <cellStyle name="20% - Accent1 3" xfId="50"/>
    <cellStyle name="20% - Accent2" xfId="22" builtinId="34" customBuiltin="1"/>
    <cellStyle name="20% - Accent2 2" xfId="51"/>
    <cellStyle name="20% - Accent2 3" xfId="52"/>
    <cellStyle name="20% - Accent3" xfId="26" builtinId="38" customBuiltin="1"/>
    <cellStyle name="20% - Accent3 2" xfId="53"/>
    <cellStyle name="20% - Accent3 3" xfId="54"/>
    <cellStyle name="20% - Accent4" xfId="30" builtinId="42" customBuiltin="1"/>
    <cellStyle name="20% - Accent4 2" xfId="55"/>
    <cellStyle name="20% - Accent4 3" xfId="56"/>
    <cellStyle name="20% - Accent5" xfId="34" builtinId="46" customBuiltin="1"/>
    <cellStyle name="20% - Accent5 2" xfId="57"/>
    <cellStyle name="20% - Accent5 3" xfId="58"/>
    <cellStyle name="20% - Accent6" xfId="38" builtinId="50" customBuiltin="1"/>
    <cellStyle name="20% - Accent6 2" xfId="59"/>
    <cellStyle name="20% - Accent6 3" xfId="60"/>
    <cellStyle name="40% - Accent1" xfId="19" builtinId="31" customBuiltin="1"/>
    <cellStyle name="40% - Accent1 2" xfId="61"/>
    <cellStyle name="40% - Accent1 3" xfId="62"/>
    <cellStyle name="40% - Accent2" xfId="23" builtinId="35" customBuiltin="1"/>
    <cellStyle name="40% - Accent2 2" xfId="63"/>
    <cellStyle name="40% - Accent2 3" xfId="64"/>
    <cellStyle name="40% - Accent3" xfId="27" builtinId="39" customBuiltin="1"/>
    <cellStyle name="40% - Accent3 2" xfId="65"/>
    <cellStyle name="40% - Accent3 3" xfId="66"/>
    <cellStyle name="40% - Accent4" xfId="31" builtinId="43" customBuiltin="1"/>
    <cellStyle name="40% - Accent4 2" xfId="67"/>
    <cellStyle name="40% - Accent4 3" xfId="68"/>
    <cellStyle name="40% - Accent5" xfId="35" builtinId="47" customBuiltin="1"/>
    <cellStyle name="40% - Accent5 2" xfId="69"/>
    <cellStyle name="40% - Accent5 3" xfId="70"/>
    <cellStyle name="40% - Accent6" xfId="39" builtinId="51" customBuiltin="1"/>
    <cellStyle name="40% - Accent6 2" xfId="71"/>
    <cellStyle name="40% - Accent6 3" xfId="72"/>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1" builtinId="3"/>
    <cellStyle name="Comma 2" xfId="105"/>
    <cellStyle name="Comma 2 2" xfId="47"/>
    <cellStyle name="Comma 2 3" xfId="107"/>
    <cellStyle name="Comma 2 4" xfId="111"/>
    <cellStyle name="Comma 3" xfId="41"/>
    <cellStyle name="Comma 3 2" xfId="108"/>
    <cellStyle name="Comma 4" xfId="43"/>
    <cellStyle name="Comma 93" xfId="112"/>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4"/>
    <cellStyle name="Normal 2 2 2" xfId="73"/>
    <cellStyle name="Normal 2 2 3" xfId="74"/>
    <cellStyle name="Normal 2 3" xfId="75"/>
    <cellStyle name="Normal 2 4" xfId="76"/>
    <cellStyle name="Normal 2 5" xfId="106"/>
    <cellStyle name="Normal 2 6" xfId="109"/>
    <cellStyle name="Normal 2 7" xfId="110"/>
    <cellStyle name="Normal 3" xfId="48"/>
    <cellStyle name="Normal 4" xfId="77"/>
    <cellStyle name="Normal 4 2" xfId="46"/>
    <cellStyle name="Normal 4 2 2" xfId="78"/>
    <cellStyle name="Normal 4 2 3" xfId="79"/>
    <cellStyle name="Normal 4 3" xfId="80"/>
    <cellStyle name="Normal 4 4" xfId="81"/>
    <cellStyle name="Normal 5" xfId="82"/>
    <cellStyle name="Normal 5 2" xfId="83"/>
    <cellStyle name="Normal 5 3" xfId="84"/>
    <cellStyle name="Normal 6" xfId="85"/>
    <cellStyle name="Normal 6 2" xfId="86"/>
    <cellStyle name="Normal 7" xfId="87"/>
    <cellStyle name="Normal 8" xfId="88"/>
    <cellStyle name="Normal_FASSET_0708" xfId="45"/>
    <cellStyle name="Note 2" xfId="89"/>
    <cellStyle name="Note 2 2" xfId="90"/>
    <cellStyle name="Note 2 2 2" xfId="91"/>
    <cellStyle name="Note 2 2 3" xfId="92"/>
    <cellStyle name="Note 2 3" xfId="93"/>
    <cellStyle name="Note 2 3 2" xfId="94"/>
    <cellStyle name="Note 2 3 3" xfId="95"/>
    <cellStyle name="Note 2 4" xfId="96"/>
    <cellStyle name="Note 2 5" xfId="97"/>
    <cellStyle name="Note 3" xfId="98"/>
    <cellStyle name="Note 3 2" xfId="99"/>
    <cellStyle name="Note 3 3" xfId="100"/>
    <cellStyle name="Note 4" xfId="101"/>
    <cellStyle name="Note 4 2" xfId="102"/>
    <cellStyle name="Note 4 3" xfId="103"/>
    <cellStyle name="Output" xfId="10" builtinId="21" customBuiltin="1"/>
    <cellStyle name="Title 2" xfId="104"/>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A7" workbookViewId="0">
      <selection activeCell="A15" activeCellId="1" sqref="A4:G4 A15:G15"/>
    </sheetView>
  </sheetViews>
  <sheetFormatPr defaultColWidth="8.85546875" defaultRowHeight="14.25" x14ac:dyDescent="0.25"/>
  <cols>
    <col min="1" max="1" width="8.85546875" style="5"/>
    <col min="2" max="2" width="9.85546875" style="5" customWidth="1"/>
    <col min="3" max="3" width="22.7109375" style="5" customWidth="1"/>
    <col min="4" max="4" width="11.42578125" style="5" customWidth="1"/>
    <col min="5" max="5" width="13.7109375" style="5" customWidth="1"/>
    <col min="6" max="6" width="12.140625" style="5" customWidth="1"/>
    <col min="7" max="7" width="11.85546875" style="5" customWidth="1"/>
    <col min="8" max="257" width="8.85546875" style="5"/>
    <col min="258" max="258" width="9.85546875" style="5" customWidth="1"/>
    <col min="259" max="259" width="13.28515625" style="5" customWidth="1"/>
    <col min="260" max="260" width="11.42578125" style="5" customWidth="1"/>
    <col min="261" max="261" width="10.140625" style="5" customWidth="1"/>
    <col min="262" max="513" width="8.85546875" style="5"/>
    <col min="514" max="514" width="9.85546875" style="5" customWidth="1"/>
    <col min="515" max="515" width="13.28515625" style="5" customWidth="1"/>
    <col min="516" max="516" width="11.42578125" style="5" customWidth="1"/>
    <col min="517" max="517" width="10.140625" style="5" customWidth="1"/>
    <col min="518" max="769" width="8.85546875" style="5"/>
    <col min="770" max="770" width="9.85546875" style="5" customWidth="1"/>
    <col min="771" max="771" width="13.28515625" style="5" customWidth="1"/>
    <col min="772" max="772" width="11.42578125" style="5" customWidth="1"/>
    <col min="773" max="773" width="10.140625" style="5" customWidth="1"/>
    <col min="774" max="1025" width="8.85546875" style="5"/>
    <col min="1026" max="1026" width="9.85546875" style="5" customWidth="1"/>
    <col min="1027" max="1027" width="13.28515625" style="5" customWidth="1"/>
    <col min="1028" max="1028" width="11.42578125" style="5" customWidth="1"/>
    <col min="1029" max="1029" width="10.140625" style="5" customWidth="1"/>
    <col min="1030" max="1281" width="8.85546875" style="5"/>
    <col min="1282" max="1282" width="9.85546875" style="5" customWidth="1"/>
    <col min="1283" max="1283" width="13.28515625" style="5" customWidth="1"/>
    <col min="1284" max="1284" width="11.42578125" style="5" customWidth="1"/>
    <col min="1285" max="1285" width="10.140625" style="5" customWidth="1"/>
    <col min="1286" max="1537" width="8.85546875" style="5"/>
    <col min="1538" max="1538" width="9.85546875" style="5" customWidth="1"/>
    <col min="1539" max="1539" width="13.28515625" style="5" customWidth="1"/>
    <col min="1540" max="1540" width="11.42578125" style="5" customWidth="1"/>
    <col min="1541" max="1541" width="10.140625" style="5" customWidth="1"/>
    <col min="1542" max="1793" width="8.85546875" style="5"/>
    <col min="1794" max="1794" width="9.85546875" style="5" customWidth="1"/>
    <col min="1795" max="1795" width="13.28515625" style="5" customWidth="1"/>
    <col min="1796" max="1796" width="11.42578125" style="5" customWidth="1"/>
    <col min="1797" max="1797" width="10.140625" style="5" customWidth="1"/>
    <col min="1798" max="2049" width="8.85546875" style="5"/>
    <col min="2050" max="2050" width="9.85546875" style="5" customWidth="1"/>
    <col min="2051" max="2051" width="13.28515625" style="5" customWidth="1"/>
    <col min="2052" max="2052" width="11.42578125" style="5" customWidth="1"/>
    <col min="2053" max="2053" width="10.140625" style="5" customWidth="1"/>
    <col min="2054" max="2305" width="8.85546875" style="5"/>
    <col min="2306" max="2306" width="9.85546875" style="5" customWidth="1"/>
    <col min="2307" max="2307" width="13.28515625" style="5" customWidth="1"/>
    <col min="2308" max="2308" width="11.42578125" style="5" customWidth="1"/>
    <col min="2309" max="2309" width="10.140625" style="5" customWidth="1"/>
    <col min="2310" max="2561" width="8.85546875" style="5"/>
    <col min="2562" max="2562" width="9.85546875" style="5" customWidth="1"/>
    <col min="2563" max="2563" width="13.28515625" style="5" customWidth="1"/>
    <col min="2564" max="2564" width="11.42578125" style="5" customWidth="1"/>
    <col min="2565" max="2565" width="10.140625" style="5" customWidth="1"/>
    <col min="2566" max="2817" width="8.85546875" style="5"/>
    <col min="2818" max="2818" width="9.85546875" style="5" customWidth="1"/>
    <col min="2819" max="2819" width="13.28515625" style="5" customWidth="1"/>
    <col min="2820" max="2820" width="11.42578125" style="5" customWidth="1"/>
    <col min="2821" max="2821" width="10.140625" style="5" customWidth="1"/>
    <col min="2822" max="3073" width="8.85546875" style="5"/>
    <col min="3074" max="3074" width="9.85546875" style="5" customWidth="1"/>
    <col min="3075" max="3075" width="13.28515625" style="5" customWidth="1"/>
    <col min="3076" max="3076" width="11.42578125" style="5" customWidth="1"/>
    <col min="3077" max="3077" width="10.140625" style="5" customWidth="1"/>
    <col min="3078" max="3329" width="8.85546875" style="5"/>
    <col min="3330" max="3330" width="9.85546875" style="5" customWidth="1"/>
    <col min="3331" max="3331" width="13.28515625" style="5" customWidth="1"/>
    <col min="3332" max="3332" width="11.42578125" style="5" customWidth="1"/>
    <col min="3333" max="3333" width="10.140625" style="5" customWidth="1"/>
    <col min="3334" max="3585" width="8.85546875" style="5"/>
    <col min="3586" max="3586" width="9.85546875" style="5" customWidth="1"/>
    <col min="3587" max="3587" width="13.28515625" style="5" customWidth="1"/>
    <col min="3588" max="3588" width="11.42578125" style="5" customWidth="1"/>
    <col min="3589" max="3589" width="10.140625" style="5" customWidth="1"/>
    <col min="3590" max="3841" width="8.85546875" style="5"/>
    <col min="3842" max="3842" width="9.85546875" style="5" customWidth="1"/>
    <col min="3843" max="3843" width="13.28515625" style="5" customWidth="1"/>
    <col min="3844" max="3844" width="11.42578125" style="5" customWidth="1"/>
    <col min="3845" max="3845" width="10.140625" style="5" customWidth="1"/>
    <col min="3846" max="4097" width="8.85546875" style="5"/>
    <col min="4098" max="4098" width="9.85546875" style="5" customWidth="1"/>
    <col min="4099" max="4099" width="13.28515625" style="5" customWidth="1"/>
    <col min="4100" max="4100" width="11.42578125" style="5" customWidth="1"/>
    <col min="4101" max="4101" width="10.140625" style="5" customWidth="1"/>
    <col min="4102" max="4353" width="8.85546875" style="5"/>
    <col min="4354" max="4354" width="9.85546875" style="5" customWidth="1"/>
    <col min="4355" max="4355" width="13.28515625" style="5" customWidth="1"/>
    <col min="4356" max="4356" width="11.42578125" style="5" customWidth="1"/>
    <col min="4357" max="4357" width="10.140625" style="5" customWidth="1"/>
    <col min="4358" max="4609" width="8.85546875" style="5"/>
    <col min="4610" max="4610" width="9.85546875" style="5" customWidth="1"/>
    <col min="4611" max="4611" width="13.28515625" style="5" customWidth="1"/>
    <col min="4612" max="4612" width="11.42578125" style="5" customWidth="1"/>
    <col min="4613" max="4613" width="10.140625" style="5" customWidth="1"/>
    <col min="4614" max="4865" width="8.85546875" style="5"/>
    <col min="4866" max="4866" width="9.85546875" style="5" customWidth="1"/>
    <col min="4867" max="4867" width="13.28515625" style="5" customWidth="1"/>
    <col min="4868" max="4868" width="11.42578125" style="5" customWidth="1"/>
    <col min="4869" max="4869" width="10.140625" style="5" customWidth="1"/>
    <col min="4870" max="5121" width="8.85546875" style="5"/>
    <col min="5122" max="5122" width="9.85546875" style="5" customWidth="1"/>
    <col min="5123" max="5123" width="13.28515625" style="5" customWidth="1"/>
    <col min="5124" max="5124" width="11.42578125" style="5" customWidth="1"/>
    <col min="5125" max="5125" width="10.140625" style="5" customWidth="1"/>
    <col min="5126" max="5377" width="8.85546875" style="5"/>
    <col min="5378" max="5378" width="9.85546875" style="5" customWidth="1"/>
    <col min="5379" max="5379" width="13.28515625" style="5" customWidth="1"/>
    <col min="5380" max="5380" width="11.42578125" style="5" customWidth="1"/>
    <col min="5381" max="5381" width="10.140625" style="5" customWidth="1"/>
    <col min="5382" max="5633" width="8.85546875" style="5"/>
    <col min="5634" max="5634" width="9.85546875" style="5" customWidth="1"/>
    <col min="5635" max="5635" width="13.28515625" style="5" customWidth="1"/>
    <col min="5636" max="5636" width="11.42578125" style="5" customWidth="1"/>
    <col min="5637" max="5637" width="10.140625" style="5" customWidth="1"/>
    <col min="5638" max="5889" width="8.85546875" style="5"/>
    <col min="5890" max="5890" width="9.85546875" style="5" customWidth="1"/>
    <col min="5891" max="5891" width="13.28515625" style="5" customWidth="1"/>
    <col min="5892" max="5892" width="11.42578125" style="5" customWidth="1"/>
    <col min="5893" max="5893" width="10.140625" style="5" customWidth="1"/>
    <col min="5894" max="6145" width="8.85546875" style="5"/>
    <col min="6146" max="6146" width="9.85546875" style="5" customWidth="1"/>
    <col min="6147" max="6147" width="13.28515625" style="5" customWidth="1"/>
    <col min="6148" max="6148" width="11.42578125" style="5" customWidth="1"/>
    <col min="6149" max="6149" width="10.140625" style="5" customWidth="1"/>
    <col min="6150" max="6401" width="8.85546875" style="5"/>
    <col min="6402" max="6402" width="9.85546875" style="5" customWidth="1"/>
    <col min="6403" max="6403" width="13.28515625" style="5" customWidth="1"/>
    <col min="6404" max="6404" width="11.42578125" style="5" customWidth="1"/>
    <col min="6405" max="6405" width="10.140625" style="5" customWidth="1"/>
    <col min="6406" max="6657" width="8.85546875" style="5"/>
    <col min="6658" max="6658" width="9.85546875" style="5" customWidth="1"/>
    <col min="6659" max="6659" width="13.28515625" style="5" customWidth="1"/>
    <col min="6660" max="6660" width="11.42578125" style="5" customWidth="1"/>
    <col min="6661" max="6661" width="10.140625" style="5" customWidth="1"/>
    <col min="6662" max="6913" width="8.85546875" style="5"/>
    <col min="6914" max="6914" width="9.85546875" style="5" customWidth="1"/>
    <col min="6915" max="6915" width="13.28515625" style="5" customWidth="1"/>
    <col min="6916" max="6916" width="11.42578125" style="5" customWidth="1"/>
    <col min="6917" max="6917" width="10.140625" style="5" customWidth="1"/>
    <col min="6918" max="7169" width="8.85546875" style="5"/>
    <col min="7170" max="7170" width="9.85546875" style="5" customWidth="1"/>
    <col min="7171" max="7171" width="13.28515625" style="5" customWidth="1"/>
    <col min="7172" max="7172" width="11.42578125" style="5" customWidth="1"/>
    <col min="7173" max="7173" width="10.140625" style="5" customWidth="1"/>
    <col min="7174" max="7425" width="8.85546875" style="5"/>
    <col min="7426" max="7426" width="9.85546875" style="5" customWidth="1"/>
    <col min="7427" max="7427" width="13.28515625" style="5" customWidth="1"/>
    <col min="7428" max="7428" width="11.42578125" style="5" customWidth="1"/>
    <col min="7429" max="7429" width="10.140625" style="5" customWidth="1"/>
    <col min="7430" max="7681" width="8.85546875" style="5"/>
    <col min="7682" max="7682" width="9.85546875" style="5" customWidth="1"/>
    <col min="7683" max="7683" width="13.28515625" style="5" customWidth="1"/>
    <col min="7684" max="7684" width="11.42578125" style="5" customWidth="1"/>
    <col min="7685" max="7685" width="10.140625" style="5" customWidth="1"/>
    <col min="7686" max="7937" width="8.85546875" style="5"/>
    <col min="7938" max="7938" width="9.85546875" style="5" customWidth="1"/>
    <col min="7939" max="7939" width="13.28515625" style="5" customWidth="1"/>
    <col min="7940" max="7940" width="11.42578125" style="5" customWidth="1"/>
    <col min="7941" max="7941" width="10.140625" style="5" customWidth="1"/>
    <col min="7942" max="8193" width="8.85546875" style="5"/>
    <col min="8194" max="8194" width="9.85546875" style="5" customWidth="1"/>
    <col min="8195" max="8195" width="13.28515625" style="5" customWidth="1"/>
    <col min="8196" max="8196" width="11.42578125" style="5" customWidth="1"/>
    <col min="8197" max="8197" width="10.140625" style="5" customWidth="1"/>
    <col min="8198" max="8449" width="8.85546875" style="5"/>
    <col min="8450" max="8450" width="9.85546875" style="5" customWidth="1"/>
    <col min="8451" max="8451" width="13.28515625" style="5" customWidth="1"/>
    <col min="8452" max="8452" width="11.42578125" style="5" customWidth="1"/>
    <col min="8453" max="8453" width="10.140625" style="5" customWidth="1"/>
    <col min="8454" max="8705" width="8.85546875" style="5"/>
    <col min="8706" max="8706" width="9.85546875" style="5" customWidth="1"/>
    <col min="8707" max="8707" width="13.28515625" style="5" customWidth="1"/>
    <col min="8708" max="8708" width="11.42578125" style="5" customWidth="1"/>
    <col min="8709" max="8709" width="10.140625" style="5" customWidth="1"/>
    <col min="8710" max="8961" width="8.85546875" style="5"/>
    <col min="8962" max="8962" width="9.85546875" style="5" customWidth="1"/>
    <col min="8963" max="8963" width="13.28515625" style="5" customWidth="1"/>
    <col min="8964" max="8964" width="11.42578125" style="5" customWidth="1"/>
    <col min="8965" max="8965" width="10.140625" style="5" customWidth="1"/>
    <col min="8966" max="9217" width="8.85546875" style="5"/>
    <col min="9218" max="9218" width="9.85546875" style="5" customWidth="1"/>
    <col min="9219" max="9219" width="13.28515625" style="5" customWidth="1"/>
    <col min="9220" max="9220" width="11.42578125" style="5" customWidth="1"/>
    <col min="9221" max="9221" width="10.140625" style="5" customWidth="1"/>
    <col min="9222" max="9473" width="8.85546875" style="5"/>
    <col min="9474" max="9474" width="9.85546875" style="5" customWidth="1"/>
    <col min="9475" max="9475" width="13.28515625" style="5" customWidth="1"/>
    <col min="9476" max="9476" width="11.42578125" style="5" customWidth="1"/>
    <col min="9477" max="9477" width="10.140625" style="5" customWidth="1"/>
    <col min="9478" max="9729" width="8.85546875" style="5"/>
    <col min="9730" max="9730" width="9.85546875" style="5" customWidth="1"/>
    <col min="9731" max="9731" width="13.28515625" style="5" customWidth="1"/>
    <col min="9732" max="9732" width="11.42578125" style="5" customWidth="1"/>
    <col min="9733" max="9733" width="10.140625" style="5" customWidth="1"/>
    <col min="9734" max="9985" width="8.85546875" style="5"/>
    <col min="9986" max="9986" width="9.85546875" style="5" customWidth="1"/>
    <col min="9987" max="9987" width="13.28515625" style="5" customWidth="1"/>
    <col min="9988" max="9988" width="11.42578125" style="5" customWidth="1"/>
    <col min="9989" max="9989" width="10.140625" style="5" customWidth="1"/>
    <col min="9990" max="10241" width="8.85546875" style="5"/>
    <col min="10242" max="10242" width="9.85546875" style="5" customWidth="1"/>
    <col min="10243" max="10243" width="13.28515625" style="5" customWidth="1"/>
    <col min="10244" max="10244" width="11.42578125" style="5" customWidth="1"/>
    <col min="10245" max="10245" width="10.140625" style="5" customWidth="1"/>
    <col min="10246" max="10497" width="8.85546875" style="5"/>
    <col min="10498" max="10498" width="9.85546875" style="5" customWidth="1"/>
    <col min="10499" max="10499" width="13.28515625" style="5" customWidth="1"/>
    <col min="10500" max="10500" width="11.42578125" style="5" customWidth="1"/>
    <col min="10501" max="10501" width="10.140625" style="5" customWidth="1"/>
    <col min="10502" max="10753" width="8.85546875" style="5"/>
    <col min="10754" max="10754" width="9.85546875" style="5" customWidth="1"/>
    <col min="10755" max="10755" width="13.28515625" style="5" customWidth="1"/>
    <col min="10756" max="10756" width="11.42578125" style="5" customWidth="1"/>
    <col min="10757" max="10757" width="10.140625" style="5" customWidth="1"/>
    <col min="10758" max="11009" width="8.85546875" style="5"/>
    <col min="11010" max="11010" width="9.85546875" style="5" customWidth="1"/>
    <col min="11011" max="11011" width="13.28515625" style="5" customWidth="1"/>
    <col min="11012" max="11012" width="11.42578125" style="5" customWidth="1"/>
    <col min="11013" max="11013" width="10.140625" style="5" customWidth="1"/>
    <col min="11014" max="11265" width="8.85546875" style="5"/>
    <col min="11266" max="11266" width="9.85546875" style="5" customWidth="1"/>
    <col min="11267" max="11267" width="13.28515625" style="5" customWidth="1"/>
    <col min="11268" max="11268" width="11.42578125" style="5" customWidth="1"/>
    <col min="11269" max="11269" width="10.140625" style="5" customWidth="1"/>
    <col min="11270" max="11521" width="8.85546875" style="5"/>
    <col min="11522" max="11522" width="9.85546875" style="5" customWidth="1"/>
    <col min="11523" max="11523" width="13.28515625" style="5" customWidth="1"/>
    <col min="11524" max="11524" width="11.42578125" style="5" customWidth="1"/>
    <col min="11525" max="11525" width="10.140625" style="5" customWidth="1"/>
    <col min="11526" max="11777" width="8.85546875" style="5"/>
    <col min="11778" max="11778" width="9.85546875" style="5" customWidth="1"/>
    <col min="11779" max="11779" width="13.28515625" style="5" customWidth="1"/>
    <col min="11780" max="11780" width="11.42578125" style="5" customWidth="1"/>
    <col min="11781" max="11781" width="10.140625" style="5" customWidth="1"/>
    <col min="11782" max="12033" width="8.85546875" style="5"/>
    <col min="12034" max="12034" width="9.85546875" style="5" customWidth="1"/>
    <col min="12035" max="12035" width="13.28515625" style="5" customWidth="1"/>
    <col min="12036" max="12036" width="11.42578125" style="5" customWidth="1"/>
    <col min="12037" max="12037" width="10.140625" style="5" customWidth="1"/>
    <col min="12038" max="12289" width="8.85546875" style="5"/>
    <col min="12290" max="12290" width="9.85546875" style="5" customWidth="1"/>
    <col min="12291" max="12291" width="13.28515625" style="5" customWidth="1"/>
    <col min="12292" max="12292" width="11.42578125" style="5" customWidth="1"/>
    <col min="12293" max="12293" width="10.140625" style="5" customWidth="1"/>
    <col min="12294" max="12545" width="8.85546875" style="5"/>
    <col min="12546" max="12546" width="9.85546875" style="5" customWidth="1"/>
    <col min="12547" max="12547" width="13.28515625" style="5" customWidth="1"/>
    <col min="12548" max="12548" width="11.42578125" style="5" customWidth="1"/>
    <col min="12549" max="12549" width="10.140625" style="5" customWidth="1"/>
    <col min="12550" max="12801" width="8.85546875" style="5"/>
    <col min="12802" max="12802" width="9.85546875" style="5" customWidth="1"/>
    <col min="12803" max="12803" width="13.28515625" style="5" customWidth="1"/>
    <col min="12804" max="12804" width="11.42578125" style="5" customWidth="1"/>
    <col min="12805" max="12805" width="10.140625" style="5" customWidth="1"/>
    <col min="12806" max="13057" width="8.85546875" style="5"/>
    <col min="13058" max="13058" width="9.85546875" style="5" customWidth="1"/>
    <col min="13059" max="13059" width="13.28515625" style="5" customWidth="1"/>
    <col min="13060" max="13060" width="11.42578125" style="5" customWidth="1"/>
    <col min="13061" max="13061" width="10.140625" style="5" customWidth="1"/>
    <col min="13062" max="13313" width="8.85546875" style="5"/>
    <col min="13314" max="13314" width="9.85546875" style="5" customWidth="1"/>
    <col min="13315" max="13315" width="13.28515625" style="5" customWidth="1"/>
    <col min="13316" max="13316" width="11.42578125" style="5" customWidth="1"/>
    <col min="13317" max="13317" width="10.140625" style="5" customWidth="1"/>
    <col min="13318" max="13569" width="8.85546875" style="5"/>
    <col min="13570" max="13570" width="9.85546875" style="5" customWidth="1"/>
    <col min="13571" max="13571" width="13.28515625" style="5" customWidth="1"/>
    <col min="13572" max="13572" width="11.42578125" style="5" customWidth="1"/>
    <col min="13573" max="13573" width="10.140625" style="5" customWidth="1"/>
    <col min="13574" max="13825" width="8.85546875" style="5"/>
    <col min="13826" max="13826" width="9.85546875" style="5" customWidth="1"/>
    <col min="13827" max="13827" width="13.28515625" style="5" customWidth="1"/>
    <col min="13828" max="13828" width="11.42578125" style="5" customWidth="1"/>
    <col min="13829" max="13829" width="10.140625" style="5" customWidth="1"/>
    <col min="13830" max="14081" width="8.85546875" style="5"/>
    <col min="14082" max="14082" width="9.85546875" style="5" customWidth="1"/>
    <col min="14083" max="14083" width="13.28515625" style="5" customWidth="1"/>
    <col min="14084" max="14084" width="11.42578125" style="5" customWidth="1"/>
    <col min="14085" max="14085" width="10.140625" style="5" customWidth="1"/>
    <col min="14086" max="14337" width="8.85546875" style="5"/>
    <col min="14338" max="14338" width="9.85546875" style="5" customWidth="1"/>
    <col min="14339" max="14339" width="13.28515625" style="5" customWidth="1"/>
    <col min="14340" max="14340" width="11.42578125" style="5" customWidth="1"/>
    <col min="14341" max="14341" width="10.140625" style="5" customWidth="1"/>
    <col min="14342" max="14593" width="8.85546875" style="5"/>
    <col min="14594" max="14594" width="9.85546875" style="5" customWidth="1"/>
    <col min="14595" max="14595" width="13.28515625" style="5" customWidth="1"/>
    <col min="14596" max="14596" width="11.42578125" style="5" customWidth="1"/>
    <col min="14597" max="14597" width="10.140625" style="5" customWidth="1"/>
    <col min="14598" max="14849" width="8.85546875" style="5"/>
    <col min="14850" max="14850" width="9.85546875" style="5" customWidth="1"/>
    <col min="14851" max="14851" width="13.28515625" style="5" customWidth="1"/>
    <col min="14852" max="14852" width="11.42578125" style="5" customWidth="1"/>
    <col min="14853" max="14853" width="10.140625" style="5" customWidth="1"/>
    <col min="14854" max="15105" width="8.85546875" style="5"/>
    <col min="15106" max="15106" width="9.85546875" style="5" customWidth="1"/>
    <col min="15107" max="15107" width="13.28515625" style="5" customWidth="1"/>
    <col min="15108" max="15108" width="11.42578125" style="5" customWidth="1"/>
    <col min="15109" max="15109" width="10.140625" style="5" customWidth="1"/>
    <col min="15110" max="15361" width="8.85546875" style="5"/>
    <col min="15362" max="15362" width="9.85546875" style="5" customWidth="1"/>
    <col min="15363" max="15363" width="13.28515625" style="5" customWidth="1"/>
    <col min="15364" max="15364" width="11.42578125" style="5" customWidth="1"/>
    <col min="15365" max="15365" width="10.140625" style="5" customWidth="1"/>
    <col min="15366" max="15617" width="8.85546875" style="5"/>
    <col min="15618" max="15618" width="9.85546875" style="5" customWidth="1"/>
    <col min="15619" max="15619" width="13.28515625" style="5" customWidth="1"/>
    <col min="15620" max="15620" width="11.42578125" style="5" customWidth="1"/>
    <col min="15621" max="15621" width="10.140625" style="5" customWidth="1"/>
    <col min="15622" max="15873" width="8.85546875" style="5"/>
    <col min="15874" max="15874" width="9.85546875" style="5" customWidth="1"/>
    <col min="15875" max="15875" width="13.28515625" style="5" customWidth="1"/>
    <col min="15876" max="15876" width="11.42578125" style="5" customWidth="1"/>
    <col min="15877" max="15877" width="10.140625" style="5" customWidth="1"/>
    <col min="15878" max="16129" width="8.85546875" style="5"/>
    <col min="16130" max="16130" width="9.85546875" style="5" customWidth="1"/>
    <col min="16131" max="16131" width="13.28515625" style="5" customWidth="1"/>
    <col min="16132" max="16132" width="11.42578125" style="5" customWidth="1"/>
    <col min="16133" max="16133" width="10.140625" style="5" customWidth="1"/>
    <col min="16134" max="16384" width="8.85546875" style="5"/>
  </cols>
  <sheetData>
    <row r="1" spans="1:7" s="3" customFormat="1" ht="18" x14ac:dyDescent="0.25">
      <c r="A1" s="1" t="s">
        <v>74</v>
      </c>
      <c r="B1" s="2"/>
      <c r="C1" s="2"/>
      <c r="D1" s="2"/>
    </row>
    <row r="2" spans="1:7" s="3" customFormat="1" x14ac:dyDescent="0.25"/>
    <row r="3" spans="1:7" ht="18.75" x14ac:dyDescent="0.3">
      <c r="A3"/>
      <c r="B3"/>
      <c r="C3"/>
      <c r="D3"/>
      <c r="E3"/>
      <c r="F3"/>
      <c r="G3" s="4"/>
    </row>
    <row r="4" spans="1:7" ht="120" x14ac:dyDescent="0.25">
      <c r="A4" s="6" t="s">
        <v>0</v>
      </c>
      <c r="B4" s="6" t="s">
        <v>1</v>
      </c>
      <c r="C4" s="6" t="s">
        <v>2</v>
      </c>
      <c r="D4" s="6" t="s">
        <v>3</v>
      </c>
      <c r="E4" s="6" t="s">
        <v>4</v>
      </c>
      <c r="F4" s="6" t="s">
        <v>5</v>
      </c>
      <c r="G4" s="6" t="s">
        <v>6</v>
      </c>
    </row>
    <row r="5" spans="1:7" ht="24" x14ac:dyDescent="0.25">
      <c r="A5" s="7">
        <v>1</v>
      </c>
      <c r="B5" s="8" t="s">
        <v>7</v>
      </c>
      <c r="C5" s="9" t="s">
        <v>8</v>
      </c>
      <c r="D5" s="10" t="s">
        <v>9</v>
      </c>
      <c r="E5" s="11">
        <f>+'R&amp;D'!E16/10000000</f>
        <v>20.1432498</v>
      </c>
      <c r="F5" s="12"/>
      <c r="G5" s="12"/>
    </row>
    <row r="6" spans="1:7" ht="24" x14ac:dyDescent="0.25">
      <c r="A6" s="7">
        <v>2</v>
      </c>
      <c r="B6" s="8" t="s">
        <v>10</v>
      </c>
      <c r="C6" s="8"/>
      <c r="D6" s="10" t="s">
        <v>11</v>
      </c>
      <c r="E6" s="11">
        <f>+BAP!G5/10000000</f>
        <v>775.7192</v>
      </c>
      <c r="F6" s="12"/>
      <c r="G6" s="17">
        <f>+BAP!G6/10000000</f>
        <v>29.780200000000001</v>
      </c>
    </row>
    <row r="7" spans="1:7" ht="72" x14ac:dyDescent="0.25">
      <c r="A7" s="7">
        <v>3</v>
      </c>
      <c r="B7" s="13" t="s">
        <v>12</v>
      </c>
      <c r="C7" s="9" t="s">
        <v>13</v>
      </c>
      <c r="D7" s="10" t="s">
        <v>9</v>
      </c>
      <c r="E7" s="14"/>
      <c r="F7" s="552">
        <f>+'CIT-IT'!G8/10000000</f>
        <v>10.6242391</v>
      </c>
      <c r="G7" s="15"/>
    </row>
    <row r="8" spans="1:7" ht="71.25" x14ac:dyDescent="0.25">
      <c r="A8" s="7">
        <v>4</v>
      </c>
      <c r="B8" s="8" t="s">
        <v>14</v>
      </c>
      <c r="C8" s="9" t="s">
        <v>15</v>
      </c>
      <c r="D8" s="10" t="s">
        <v>16</v>
      </c>
      <c r="E8" s="11"/>
      <c r="F8" s="15"/>
      <c r="G8" s="11">
        <f>+Township!G5/10000000</f>
        <v>11.75</v>
      </c>
    </row>
    <row r="9" spans="1:7" ht="48" x14ac:dyDescent="0.25">
      <c r="A9" s="7">
        <v>5</v>
      </c>
      <c r="B9" s="8" t="s">
        <v>17</v>
      </c>
      <c r="C9" s="9" t="s">
        <v>18</v>
      </c>
      <c r="D9" s="10" t="s">
        <v>9</v>
      </c>
      <c r="E9" s="11"/>
      <c r="F9" s="17">
        <f>+'Corporate office'!G9/10000000</f>
        <v>39.893982141016217</v>
      </c>
      <c r="G9" s="15"/>
    </row>
    <row r="10" spans="1:7" ht="48" x14ac:dyDescent="0.25">
      <c r="A10" s="7">
        <v>6</v>
      </c>
      <c r="B10" s="8" t="s">
        <v>19</v>
      </c>
      <c r="C10" s="9" t="s">
        <v>13</v>
      </c>
      <c r="D10" s="10" t="s">
        <v>16</v>
      </c>
      <c r="E10" s="11"/>
      <c r="F10" s="16"/>
      <c r="G10" s="17">
        <f>+'BHEL-AGVC'!G8/10000000</f>
        <v>0.81247560622214876</v>
      </c>
    </row>
    <row r="11" spans="1:7" ht="48" x14ac:dyDescent="0.25">
      <c r="A11" s="7">
        <v>7</v>
      </c>
      <c r="B11" s="8" t="s">
        <v>20</v>
      </c>
      <c r="C11" s="9" t="s">
        <v>13</v>
      </c>
      <c r="D11" s="8"/>
      <c r="E11" s="11"/>
      <c r="F11" s="17">
        <f>+HRDI!G3/10000000</f>
        <v>12.465999999999999</v>
      </c>
      <c r="G11" s="15"/>
    </row>
    <row r="12" spans="1:7" ht="28.5" x14ac:dyDescent="0.25">
      <c r="A12" s="7">
        <v>8</v>
      </c>
      <c r="B12" s="8" t="s">
        <v>21</v>
      </c>
      <c r="C12" s="9" t="s">
        <v>22</v>
      </c>
      <c r="D12" s="10" t="s">
        <v>23</v>
      </c>
      <c r="E12" s="11">
        <f>+CFFP!G5/10000000</f>
        <v>260.87126565919993</v>
      </c>
      <c r="F12" s="15"/>
      <c r="G12" s="15"/>
    </row>
    <row r="13" spans="1:7" ht="24" x14ac:dyDescent="0.25">
      <c r="A13" s="7">
        <v>9</v>
      </c>
      <c r="B13" s="8" t="s">
        <v>24</v>
      </c>
      <c r="C13" s="8"/>
      <c r="D13" s="8"/>
      <c r="E13" s="11">
        <f>+CFP!G10/10000000</f>
        <v>77.27</v>
      </c>
      <c r="F13" s="17"/>
      <c r="G13" s="12">
        <v>0.4</v>
      </c>
    </row>
    <row r="14" spans="1:7" ht="24" x14ac:dyDescent="0.25">
      <c r="A14" s="7">
        <v>10</v>
      </c>
      <c r="B14" s="8" t="s">
        <v>25</v>
      </c>
      <c r="C14" s="8"/>
      <c r="D14" s="8"/>
      <c r="E14" s="11">
        <f>+EDN!G5/10000000</f>
        <v>730.96302657747992</v>
      </c>
      <c r="F14" s="12"/>
      <c r="G14" s="17">
        <f>+EDN!G6/10000000</f>
        <v>8.346710551100001</v>
      </c>
    </row>
    <row r="15" spans="1:7" ht="24" x14ac:dyDescent="0.25">
      <c r="A15" s="7">
        <v>11</v>
      </c>
      <c r="B15" s="8" t="s">
        <v>26</v>
      </c>
      <c r="C15" s="8"/>
      <c r="D15" s="10" t="s">
        <v>27</v>
      </c>
      <c r="E15" s="11">
        <v>15</v>
      </c>
      <c r="F15" s="12"/>
      <c r="G15" s="12"/>
    </row>
    <row r="16" spans="1:7" ht="24" x14ac:dyDescent="0.25">
      <c r="A16" s="7">
        <v>12</v>
      </c>
      <c r="B16" s="8" t="s">
        <v>28</v>
      </c>
      <c r="C16" s="9" t="s">
        <v>22</v>
      </c>
      <c r="D16" s="10" t="s">
        <v>9</v>
      </c>
      <c r="E16" s="11">
        <f>+EPD!C472/10000000</f>
        <v>178.06741565500005</v>
      </c>
      <c r="F16" s="12"/>
      <c r="G16" s="17">
        <f>+EPD!C484/10000000</f>
        <v>0.50289689999999998</v>
      </c>
    </row>
    <row r="17" spans="1:7" ht="24" x14ac:dyDescent="0.25">
      <c r="A17" s="7">
        <v>13</v>
      </c>
      <c r="B17" s="8" t="s">
        <v>29</v>
      </c>
      <c r="C17" s="8"/>
      <c r="D17" s="8"/>
      <c r="E17" s="11">
        <f>+(HEEP!E7+HEEP!E9)</f>
        <v>2004.52</v>
      </c>
      <c r="F17" s="12"/>
      <c r="G17" s="12">
        <f>+HEEP!E8</f>
        <v>28.4</v>
      </c>
    </row>
    <row r="18" spans="1:7" ht="24" x14ac:dyDescent="0.25">
      <c r="A18" s="7">
        <v>14</v>
      </c>
      <c r="B18" s="8" t="s">
        <v>30</v>
      </c>
      <c r="C18" s="18" t="s">
        <v>31</v>
      </c>
      <c r="D18" s="19" t="s">
        <v>9</v>
      </c>
      <c r="E18" s="11">
        <f>+HEP!D8</f>
        <v>2357</v>
      </c>
      <c r="F18" s="12"/>
      <c r="G18" s="12">
        <f>+HEP!D9</f>
        <v>24</v>
      </c>
    </row>
    <row r="19" spans="1:7" ht="24" x14ac:dyDescent="0.25">
      <c r="A19" s="7">
        <v>15</v>
      </c>
      <c r="B19" s="8" t="s">
        <v>32</v>
      </c>
      <c r="C19" s="18" t="s">
        <v>33</v>
      </c>
      <c r="D19" s="10" t="s">
        <v>9</v>
      </c>
      <c r="E19" s="11">
        <f>+HERP!D19</f>
        <v>57.261281399999994</v>
      </c>
      <c r="F19" s="12"/>
      <c r="G19" s="17">
        <f>+HERP!D24</f>
        <v>0.13035569999999999</v>
      </c>
    </row>
    <row r="20" spans="1:7" ht="24" x14ac:dyDescent="0.25">
      <c r="A20" s="7">
        <v>16</v>
      </c>
      <c r="B20" s="8" t="s">
        <v>34</v>
      </c>
      <c r="C20" s="9" t="s">
        <v>35</v>
      </c>
      <c r="D20" s="10" t="s">
        <v>36</v>
      </c>
      <c r="E20" s="11">
        <f>+Trichy!C8+Trichy!C9+Trichy!C10+Trichy!C11+Trichy!C12+Trichy!C13</f>
        <v>2221.7336</v>
      </c>
      <c r="F20" s="12"/>
      <c r="G20" s="17">
        <f>+Trichy!C15+Trichy!C16+Trichy!C17+Trichy!C18</f>
        <v>6.2165999999999046</v>
      </c>
    </row>
    <row r="21" spans="1:7" ht="24" x14ac:dyDescent="0.25">
      <c r="A21" s="7">
        <v>17</v>
      </c>
      <c r="B21" s="8" t="s">
        <v>37</v>
      </c>
      <c r="C21" s="9" t="s">
        <v>22</v>
      </c>
      <c r="D21" s="10" t="s">
        <v>38</v>
      </c>
      <c r="E21" s="11">
        <f>+HPEP!C12</f>
        <v>1181.8399999999999</v>
      </c>
      <c r="F21" s="12"/>
      <c r="G21" s="12"/>
    </row>
    <row r="22" spans="1:7" ht="24" x14ac:dyDescent="0.25">
      <c r="A22" s="7">
        <v>18</v>
      </c>
      <c r="B22" s="8" t="s">
        <v>39</v>
      </c>
      <c r="C22" s="9" t="s">
        <v>22</v>
      </c>
      <c r="D22" s="10" t="s">
        <v>38</v>
      </c>
      <c r="E22" s="11">
        <f>+FSIP!D13</f>
        <v>140.74</v>
      </c>
      <c r="F22" s="12"/>
      <c r="G22" s="17">
        <f>+FSIP!D19</f>
        <v>34.140000000000008</v>
      </c>
    </row>
    <row r="23" spans="1:7" ht="24" x14ac:dyDescent="0.25">
      <c r="A23" s="7">
        <v>19</v>
      </c>
      <c r="B23" s="8" t="s">
        <v>40</v>
      </c>
      <c r="C23" s="9" t="s">
        <v>41</v>
      </c>
      <c r="D23" s="10" t="s">
        <v>16</v>
      </c>
      <c r="E23" s="11">
        <f>+(ISG!C5+ISG!E5)/10000000</f>
        <v>2.6278532999999999</v>
      </c>
      <c r="F23" s="12"/>
      <c r="G23" s="17">
        <f>+(ISG!C6+ISG!E6)/10000000</f>
        <v>1.1369133</v>
      </c>
    </row>
    <row r="24" spans="1:7" ht="24" x14ac:dyDescent="0.25">
      <c r="A24" s="7">
        <v>20</v>
      </c>
      <c r="B24" s="8" t="s">
        <v>42</v>
      </c>
      <c r="C24" s="9" t="s">
        <v>35</v>
      </c>
      <c r="D24" s="10" t="s">
        <v>16</v>
      </c>
      <c r="E24" s="11">
        <f>+IVP!C18</f>
        <v>81.22</v>
      </c>
      <c r="F24" s="12"/>
      <c r="G24" s="12">
        <f>+IVP!C21</f>
        <v>9.35</v>
      </c>
    </row>
    <row r="25" spans="1:7" ht="24" x14ac:dyDescent="0.25">
      <c r="A25" s="7">
        <v>21</v>
      </c>
      <c r="B25" s="8" t="s">
        <v>43</v>
      </c>
      <c r="C25" s="9" t="s">
        <v>33</v>
      </c>
      <c r="D25" s="10" t="s">
        <v>44</v>
      </c>
      <c r="E25" s="11"/>
      <c r="F25" s="12">
        <f>+PEM!C23</f>
        <v>5.9497999999999998</v>
      </c>
      <c r="G25" s="12"/>
    </row>
    <row r="26" spans="1:7" ht="36" x14ac:dyDescent="0.25">
      <c r="A26" s="7">
        <v>22</v>
      </c>
      <c r="B26" s="8" t="s">
        <v>45</v>
      </c>
      <c r="C26" s="9" t="s">
        <v>46</v>
      </c>
      <c r="D26" s="10" t="s">
        <v>47</v>
      </c>
      <c r="E26" s="11">
        <f>+'PC AND THIRUMAYAM'!H7/10000000</f>
        <v>0.53655127300000005</v>
      </c>
      <c r="F26" s="12"/>
      <c r="G26" s="12"/>
    </row>
    <row r="27" spans="1:7" ht="24" x14ac:dyDescent="0.25">
      <c r="A27" s="7">
        <v>23</v>
      </c>
      <c r="B27" s="8" t="s">
        <v>48</v>
      </c>
      <c r="C27" s="9" t="s">
        <v>35</v>
      </c>
      <c r="D27" s="10" t="s">
        <v>36</v>
      </c>
      <c r="E27" s="11">
        <f>+'PC AND THIRUMAYAM'!E25</f>
        <v>334.98033264800006</v>
      </c>
      <c r="F27" s="12"/>
      <c r="G27" s="12"/>
    </row>
    <row r="28" spans="1:7" ht="48" x14ac:dyDescent="0.25">
      <c r="A28" s="7">
        <v>24</v>
      </c>
      <c r="B28" s="8" t="s">
        <v>49</v>
      </c>
      <c r="C28" s="9" t="s">
        <v>13</v>
      </c>
      <c r="D28" s="8"/>
      <c r="E28" s="11"/>
      <c r="F28" s="11">
        <v>9.84</v>
      </c>
      <c r="G28" s="12"/>
    </row>
    <row r="29" spans="1:7" ht="24" x14ac:dyDescent="0.25">
      <c r="A29" s="7">
        <v>25</v>
      </c>
      <c r="B29" s="8" t="s">
        <v>50</v>
      </c>
      <c r="C29" s="9" t="s">
        <v>31</v>
      </c>
      <c r="D29" s="10" t="s">
        <v>9</v>
      </c>
      <c r="E29" s="11">
        <f>+'R&amp;D'!C16/10000000</f>
        <v>83.456559706000021</v>
      </c>
      <c r="F29" s="12"/>
      <c r="G29" s="17">
        <f>+'R&amp;D'!C18/10000000</f>
        <v>0.93905360000000004</v>
      </c>
    </row>
    <row r="30" spans="1:7" x14ac:dyDescent="0.25">
      <c r="A30" s="7">
        <v>26</v>
      </c>
      <c r="B30" s="8" t="s">
        <v>51</v>
      </c>
      <c r="C30" s="9" t="s">
        <v>33</v>
      </c>
      <c r="D30" s="10" t="s">
        <v>16</v>
      </c>
      <c r="E30" s="11">
        <f>+Jhansi!C14+Jhansi!C17</f>
        <v>847</v>
      </c>
      <c r="F30" s="12"/>
      <c r="G30" s="12">
        <f>+Jhansi!C15</f>
        <v>8</v>
      </c>
    </row>
    <row r="31" spans="1:7" ht="24" x14ac:dyDescent="0.25">
      <c r="A31" s="7">
        <v>27</v>
      </c>
      <c r="B31" s="8" t="s">
        <v>52</v>
      </c>
      <c r="C31" s="18" t="s">
        <v>53</v>
      </c>
      <c r="D31" s="20" t="s">
        <v>54</v>
      </c>
      <c r="E31" s="11">
        <f>+HPVP!E34/100</f>
        <v>217.26454035899999</v>
      </c>
      <c r="F31" s="12"/>
      <c r="G31" s="17">
        <f>+HPVP!F34/100</f>
        <v>0.10800000000000001</v>
      </c>
    </row>
    <row r="32" spans="1:7" ht="24" x14ac:dyDescent="0.25">
      <c r="A32" s="7">
        <v>28</v>
      </c>
      <c r="B32" s="8" t="s">
        <v>55</v>
      </c>
      <c r="C32" s="8"/>
      <c r="D32" s="8"/>
      <c r="E32" s="11"/>
      <c r="F32" s="17">
        <f>+PSNR!B23</f>
        <v>1.8683221999999999</v>
      </c>
      <c r="G32" s="12"/>
    </row>
    <row r="33" spans="1:7" ht="60" x14ac:dyDescent="0.25">
      <c r="A33" s="7">
        <v>29</v>
      </c>
      <c r="B33" s="8" t="s">
        <v>56</v>
      </c>
      <c r="C33" s="9" t="s">
        <v>53</v>
      </c>
      <c r="D33" s="20" t="s">
        <v>16</v>
      </c>
      <c r="E33" s="11"/>
      <c r="F33" s="17">
        <f>+PSSR!C8/10000000</f>
        <v>2.7669147000000001</v>
      </c>
      <c r="G33" s="12"/>
    </row>
    <row r="34" spans="1:7" ht="24" x14ac:dyDescent="0.25">
      <c r="A34" s="7">
        <v>30</v>
      </c>
      <c r="B34" s="8" t="s">
        <v>57</v>
      </c>
      <c r="C34" s="9" t="s">
        <v>22</v>
      </c>
      <c r="D34" s="8"/>
      <c r="E34" s="11"/>
      <c r="F34" s="17">
        <f>+SSBG!Q80/10000000</f>
        <v>0.54450093687085388</v>
      </c>
      <c r="G34" s="12"/>
    </row>
    <row r="35" spans="1:7" ht="24" x14ac:dyDescent="0.25">
      <c r="A35" s="7">
        <v>31</v>
      </c>
      <c r="B35" s="8" t="s">
        <v>58</v>
      </c>
      <c r="C35" s="9" t="s">
        <v>33</v>
      </c>
      <c r="D35" s="8"/>
      <c r="E35" s="11"/>
      <c r="F35" s="17">
        <f>+'Industry sector'!E439/10000000</f>
        <v>0.87303061507156532</v>
      </c>
      <c r="G35" s="12"/>
    </row>
    <row r="36" spans="1:7" x14ac:dyDescent="0.25">
      <c r="A36" s="7">
        <v>32</v>
      </c>
      <c r="B36" s="8" t="s">
        <v>59</v>
      </c>
      <c r="C36" s="9" t="s">
        <v>33</v>
      </c>
      <c r="D36" s="8"/>
      <c r="E36" s="11"/>
      <c r="F36" s="17">
        <f>+TBG!G220/10000000</f>
        <v>0.32548043799999998</v>
      </c>
      <c r="G36" s="12"/>
    </row>
    <row r="37" spans="1:7" ht="24" x14ac:dyDescent="0.25">
      <c r="A37" s="7">
        <v>33</v>
      </c>
      <c r="B37" s="8" t="s">
        <v>60</v>
      </c>
      <c r="C37" s="9" t="s">
        <v>33</v>
      </c>
      <c r="D37" s="8"/>
      <c r="E37" s="11"/>
      <c r="F37" s="17">
        <f>+'ROD Mumbai'!C3/10000000</f>
        <v>0.13732810000000001</v>
      </c>
      <c r="G37" s="17">
        <f>+'ROD Mumbai'!C26/10000000</f>
        <v>0.93011449999999996</v>
      </c>
    </row>
    <row r="38" spans="1:7" x14ac:dyDescent="0.25">
      <c r="A38" s="7">
        <v>34</v>
      </c>
      <c r="B38" s="8" t="s">
        <v>61</v>
      </c>
      <c r="C38" s="8"/>
      <c r="D38" s="8"/>
      <c r="E38" s="11"/>
      <c r="F38" s="17">
        <f>+PSWR!B9/10000000</f>
        <v>0.58672530000000001</v>
      </c>
      <c r="G38" s="17">
        <f>+PSWR!B18/10000000</f>
        <v>1.438283</v>
      </c>
    </row>
    <row r="39" spans="1:7" ht="48" x14ac:dyDescent="0.25">
      <c r="A39" s="7">
        <v>35</v>
      </c>
      <c r="B39" s="8" t="s">
        <v>62</v>
      </c>
      <c r="C39" s="9" t="s">
        <v>31</v>
      </c>
      <c r="D39" s="10" t="s">
        <v>9</v>
      </c>
      <c r="E39" s="11">
        <f>+'R&amp;D'!D16/10000000</f>
        <v>5.8816180999999998</v>
      </c>
      <c r="F39" s="12"/>
      <c r="G39" s="12"/>
    </row>
    <row r="40" spans="1:7" s="24" customFormat="1" ht="15" x14ac:dyDescent="0.25">
      <c r="A40" s="21"/>
      <c r="B40" s="22" t="s">
        <v>63</v>
      </c>
      <c r="C40" s="22"/>
      <c r="D40" s="22"/>
      <c r="E40" s="23">
        <f>SUM(E5:E39)</f>
        <v>11594.096494477681</v>
      </c>
      <c r="F40" s="23">
        <f t="shared" ref="F40:G40" si="0">SUM(F5:F39)</f>
        <v>85.876323530958643</v>
      </c>
      <c r="G40" s="23">
        <f t="shared" si="0"/>
        <v>166.38160315732208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7"/>
  <sheetViews>
    <sheetView workbookViewId="0">
      <selection activeCell="A21" sqref="A21"/>
    </sheetView>
  </sheetViews>
  <sheetFormatPr defaultRowHeight="15" x14ac:dyDescent="0.25"/>
  <cols>
    <col min="1" max="1" width="28.28515625" customWidth="1"/>
    <col min="2" max="2" width="29.85546875" customWidth="1"/>
    <col min="3" max="5" width="12.85546875" bestFit="1" customWidth="1"/>
    <col min="6" max="9" width="14.5703125" bestFit="1" customWidth="1"/>
    <col min="257" max="257" width="28.28515625" customWidth="1"/>
    <col min="258" max="258" width="29.85546875" customWidth="1"/>
    <col min="513" max="513" width="28.28515625" customWidth="1"/>
    <col min="514" max="514" width="29.85546875" customWidth="1"/>
    <col min="769" max="769" width="28.28515625" customWidth="1"/>
    <col min="770" max="770" width="29.85546875" customWidth="1"/>
    <col min="1025" max="1025" width="28.28515625" customWidth="1"/>
    <col min="1026" max="1026" width="29.85546875" customWidth="1"/>
    <col min="1281" max="1281" width="28.28515625" customWidth="1"/>
    <col min="1282" max="1282" width="29.85546875" customWidth="1"/>
    <col min="1537" max="1537" width="28.28515625" customWidth="1"/>
    <col min="1538" max="1538" width="29.85546875" customWidth="1"/>
    <col min="1793" max="1793" width="28.28515625" customWidth="1"/>
    <col min="1794" max="1794" width="29.85546875" customWidth="1"/>
    <col min="2049" max="2049" width="28.28515625" customWidth="1"/>
    <col min="2050" max="2050" width="29.85546875" customWidth="1"/>
    <col min="2305" max="2305" width="28.28515625" customWidth="1"/>
    <col min="2306" max="2306" width="29.85546875" customWidth="1"/>
    <col min="2561" max="2561" width="28.28515625" customWidth="1"/>
    <col min="2562" max="2562" width="29.85546875" customWidth="1"/>
    <col min="2817" max="2817" width="28.28515625" customWidth="1"/>
    <col min="2818" max="2818" width="29.85546875" customWidth="1"/>
    <col min="3073" max="3073" width="28.28515625" customWidth="1"/>
    <col min="3074" max="3074" width="29.85546875" customWidth="1"/>
    <col min="3329" max="3329" width="28.28515625" customWidth="1"/>
    <col min="3330" max="3330" width="29.85546875" customWidth="1"/>
    <col min="3585" max="3585" width="28.28515625" customWidth="1"/>
    <col min="3586" max="3586" width="29.85546875" customWidth="1"/>
    <col min="3841" max="3841" width="28.28515625" customWidth="1"/>
    <col min="3842" max="3842" width="29.85546875" customWidth="1"/>
    <col min="4097" max="4097" width="28.28515625" customWidth="1"/>
    <col min="4098" max="4098" width="29.85546875" customWidth="1"/>
    <col min="4353" max="4353" width="28.28515625" customWidth="1"/>
    <col min="4354" max="4354" width="29.85546875" customWidth="1"/>
    <col min="4609" max="4609" width="28.28515625" customWidth="1"/>
    <col min="4610" max="4610" width="29.85546875" customWidth="1"/>
    <col min="4865" max="4865" width="28.28515625" customWidth="1"/>
    <col min="4866" max="4866" width="29.85546875" customWidth="1"/>
    <col min="5121" max="5121" width="28.28515625" customWidth="1"/>
    <col min="5122" max="5122" width="29.85546875" customWidth="1"/>
    <col min="5377" max="5377" width="28.28515625" customWidth="1"/>
    <col min="5378" max="5378" width="29.85546875" customWidth="1"/>
    <col min="5633" max="5633" width="28.28515625" customWidth="1"/>
    <col min="5634" max="5634" width="29.85546875" customWidth="1"/>
    <col min="5889" max="5889" width="28.28515625" customWidth="1"/>
    <col min="5890" max="5890" width="29.85546875" customWidth="1"/>
    <col min="6145" max="6145" width="28.28515625" customWidth="1"/>
    <col min="6146" max="6146" width="29.85546875" customWidth="1"/>
    <col min="6401" max="6401" width="28.28515625" customWidth="1"/>
    <col min="6402" max="6402" width="29.85546875" customWidth="1"/>
    <col min="6657" max="6657" width="28.28515625" customWidth="1"/>
    <col min="6658" max="6658" width="29.85546875" customWidth="1"/>
    <col min="6913" max="6913" width="28.28515625" customWidth="1"/>
    <col min="6914" max="6914" width="29.85546875" customWidth="1"/>
    <col min="7169" max="7169" width="28.28515625" customWidth="1"/>
    <col min="7170" max="7170" width="29.85546875" customWidth="1"/>
    <col min="7425" max="7425" width="28.28515625" customWidth="1"/>
    <col min="7426" max="7426" width="29.85546875" customWidth="1"/>
    <col min="7681" max="7681" width="28.28515625" customWidth="1"/>
    <col min="7682" max="7682" width="29.85546875" customWidth="1"/>
    <col min="7937" max="7937" width="28.28515625" customWidth="1"/>
    <col min="7938" max="7938" width="29.85546875" customWidth="1"/>
    <col min="8193" max="8193" width="28.28515625" customWidth="1"/>
    <col min="8194" max="8194" width="29.85546875" customWidth="1"/>
    <col min="8449" max="8449" width="28.28515625" customWidth="1"/>
    <col min="8450" max="8450" width="29.85546875" customWidth="1"/>
    <col min="8705" max="8705" width="28.28515625" customWidth="1"/>
    <col min="8706" max="8706" width="29.85546875" customWidth="1"/>
    <col min="8961" max="8961" width="28.28515625" customWidth="1"/>
    <col min="8962" max="8962" width="29.85546875" customWidth="1"/>
    <col min="9217" max="9217" width="28.28515625" customWidth="1"/>
    <col min="9218" max="9218" width="29.85546875" customWidth="1"/>
    <col min="9473" max="9473" width="28.28515625" customWidth="1"/>
    <col min="9474" max="9474" width="29.85546875" customWidth="1"/>
    <col min="9729" max="9729" width="28.28515625" customWidth="1"/>
    <col min="9730" max="9730" width="29.85546875" customWidth="1"/>
    <col min="9985" max="9985" width="28.28515625" customWidth="1"/>
    <col min="9986" max="9986" width="29.85546875" customWidth="1"/>
    <col min="10241" max="10241" width="28.28515625" customWidth="1"/>
    <col min="10242" max="10242" width="29.85546875" customWidth="1"/>
    <col min="10497" max="10497" width="28.28515625" customWidth="1"/>
    <col min="10498" max="10498" width="29.85546875" customWidth="1"/>
    <col min="10753" max="10753" width="28.28515625" customWidth="1"/>
    <col min="10754" max="10754" width="29.85546875" customWidth="1"/>
    <col min="11009" max="11009" width="28.28515625" customWidth="1"/>
    <col min="11010" max="11010" width="29.85546875" customWidth="1"/>
    <col min="11265" max="11265" width="28.28515625" customWidth="1"/>
    <col min="11266" max="11266" width="29.85546875" customWidth="1"/>
    <col min="11521" max="11521" width="28.28515625" customWidth="1"/>
    <col min="11522" max="11522" width="29.85546875" customWidth="1"/>
    <col min="11777" max="11777" width="28.28515625" customWidth="1"/>
    <col min="11778" max="11778" width="29.85546875" customWidth="1"/>
    <col min="12033" max="12033" width="28.28515625" customWidth="1"/>
    <col min="12034" max="12034" width="29.85546875" customWidth="1"/>
    <col min="12289" max="12289" width="28.28515625" customWidth="1"/>
    <col min="12290" max="12290" width="29.85546875" customWidth="1"/>
    <col min="12545" max="12545" width="28.28515625" customWidth="1"/>
    <col min="12546" max="12546" width="29.85546875" customWidth="1"/>
    <col min="12801" max="12801" width="28.28515625" customWidth="1"/>
    <col min="12802" max="12802" width="29.85546875" customWidth="1"/>
    <col min="13057" max="13057" width="28.28515625" customWidth="1"/>
    <col min="13058" max="13058" width="29.85546875" customWidth="1"/>
    <col min="13313" max="13313" width="28.28515625" customWidth="1"/>
    <col min="13314" max="13314" width="29.85546875" customWidth="1"/>
    <col min="13569" max="13569" width="28.28515625" customWidth="1"/>
    <col min="13570" max="13570" width="29.85546875" customWidth="1"/>
    <col min="13825" max="13825" width="28.28515625" customWidth="1"/>
    <col min="13826" max="13826" width="29.85546875" customWidth="1"/>
    <col min="14081" max="14081" width="28.28515625" customWidth="1"/>
    <col min="14082" max="14082" width="29.85546875" customWidth="1"/>
    <col min="14337" max="14337" width="28.28515625" customWidth="1"/>
    <col min="14338" max="14338" width="29.85546875" customWidth="1"/>
    <col min="14593" max="14593" width="28.28515625" customWidth="1"/>
    <col min="14594" max="14594" width="29.85546875" customWidth="1"/>
    <col min="14849" max="14849" width="28.28515625" customWidth="1"/>
    <col min="14850" max="14850" width="29.85546875" customWidth="1"/>
    <col min="15105" max="15105" width="28.28515625" customWidth="1"/>
    <col min="15106" max="15106" width="29.85546875" customWidth="1"/>
    <col min="15361" max="15361" width="28.28515625" customWidth="1"/>
    <col min="15362" max="15362" width="29.85546875" customWidth="1"/>
    <col min="15617" max="15617" width="28.28515625" customWidth="1"/>
    <col min="15618" max="15618" width="29.85546875" customWidth="1"/>
    <col min="15873" max="15873" width="28.28515625" customWidth="1"/>
    <col min="15874" max="15874" width="29.85546875" customWidth="1"/>
    <col min="16129" max="16129" width="28.28515625" customWidth="1"/>
    <col min="16130" max="16130" width="29.85546875" customWidth="1"/>
  </cols>
  <sheetData>
    <row r="1" spans="1:9" x14ac:dyDescent="0.25">
      <c r="A1" s="29" t="s">
        <v>134</v>
      </c>
    </row>
    <row r="3" spans="1:9" x14ac:dyDescent="0.25">
      <c r="A3" s="556" t="s">
        <v>101</v>
      </c>
      <c r="B3" s="556" t="s">
        <v>102</v>
      </c>
      <c r="C3" s="554" t="s">
        <v>103</v>
      </c>
      <c r="D3" s="554"/>
      <c r="E3" s="554"/>
      <c r="F3" s="554"/>
      <c r="G3" s="554"/>
      <c r="H3" s="567" t="s">
        <v>104</v>
      </c>
      <c r="I3" s="567"/>
    </row>
    <row r="4" spans="1:9" ht="63.75" x14ac:dyDescent="0.25">
      <c r="A4" s="556"/>
      <c r="B4" s="556"/>
      <c r="C4" s="266" t="s">
        <v>105</v>
      </c>
      <c r="D4" s="266" t="s">
        <v>106</v>
      </c>
      <c r="E4" s="266" t="s">
        <v>107</v>
      </c>
      <c r="F4" s="266" t="s">
        <v>108</v>
      </c>
      <c r="G4" s="266" t="s">
        <v>109</v>
      </c>
      <c r="H4" s="267" t="s">
        <v>110</v>
      </c>
      <c r="I4" s="267" t="s">
        <v>66</v>
      </c>
    </row>
    <row r="5" spans="1:9" x14ac:dyDescent="0.25">
      <c r="A5" s="261">
        <v>1</v>
      </c>
      <c r="B5" s="268" t="s">
        <v>118</v>
      </c>
      <c r="C5" s="262">
        <v>174241684.20000002</v>
      </c>
      <c r="D5" s="262">
        <v>595280159.4679997</v>
      </c>
      <c r="E5" s="262">
        <v>129505812.92399994</v>
      </c>
      <c r="F5" s="262">
        <v>1709685000</v>
      </c>
      <c r="G5" s="269">
        <v>2608712656.5919995</v>
      </c>
      <c r="H5" s="262">
        <v>2608712656.5919995</v>
      </c>
      <c r="I5" s="271">
        <v>2608712656.5919995</v>
      </c>
    </row>
    <row r="6" spans="1:9" x14ac:dyDescent="0.25">
      <c r="A6" s="261">
        <v>2</v>
      </c>
      <c r="B6" s="265" t="s">
        <v>119</v>
      </c>
      <c r="C6" s="262">
        <v>0</v>
      </c>
      <c r="D6" s="262">
        <v>0</v>
      </c>
      <c r="E6" s="262">
        <v>0</v>
      </c>
      <c r="F6" s="262">
        <v>0</v>
      </c>
      <c r="G6" s="269">
        <v>0</v>
      </c>
      <c r="H6" s="262">
        <v>0</v>
      </c>
      <c r="I6" s="271">
        <v>0</v>
      </c>
    </row>
    <row r="7" spans="1:9" x14ac:dyDescent="0.25">
      <c r="A7" s="264"/>
      <c r="B7" s="263" t="s">
        <v>120</v>
      </c>
      <c r="C7" s="270">
        <v>174241684.20000002</v>
      </c>
      <c r="D7" s="270">
        <v>595280159.4679997</v>
      </c>
      <c r="E7" s="270">
        <v>129505812.92399994</v>
      </c>
      <c r="F7" s="270">
        <v>1709685000</v>
      </c>
      <c r="G7" s="270">
        <v>2608712656.5919995</v>
      </c>
      <c r="H7" s="270">
        <v>2608712656.5919995</v>
      </c>
      <c r="I7" s="270">
        <v>2608712656.5919995</v>
      </c>
    </row>
  </sheetData>
  <mergeCells count="4">
    <mergeCell ref="C3:G3"/>
    <mergeCell ref="H3:I3"/>
    <mergeCell ref="A3:A4"/>
    <mergeCell ref="B3:B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484"/>
  <sheetViews>
    <sheetView topLeftCell="A466" workbookViewId="0">
      <selection activeCell="B489" sqref="B489"/>
    </sheetView>
  </sheetViews>
  <sheetFormatPr defaultRowHeight="15" x14ac:dyDescent="0.25"/>
  <cols>
    <col min="1" max="1" width="16.7109375" style="115" customWidth="1"/>
    <col min="2" max="2" width="55.42578125" style="115" customWidth="1"/>
    <col min="3" max="3" width="21" style="115" bestFit="1" customWidth="1"/>
    <col min="4" max="16384" width="9.140625" style="115"/>
  </cols>
  <sheetData>
    <row r="1" spans="1:3" ht="15.75" x14ac:dyDescent="0.25">
      <c r="B1" s="156" t="s">
        <v>427</v>
      </c>
    </row>
    <row r="2" spans="1:3" ht="15.75" x14ac:dyDescent="0.25">
      <c r="B2" s="156" t="s">
        <v>428</v>
      </c>
    </row>
    <row r="3" spans="1:3" ht="31.5" x14ac:dyDescent="0.25">
      <c r="A3" s="157" t="s">
        <v>429</v>
      </c>
      <c r="B3" s="157" t="s">
        <v>430</v>
      </c>
      <c r="C3" s="158" t="s">
        <v>431</v>
      </c>
    </row>
    <row r="4" spans="1:3" x14ac:dyDescent="0.25">
      <c r="A4" s="159">
        <v>74100120</v>
      </c>
      <c r="B4" s="160" t="s">
        <v>432</v>
      </c>
      <c r="C4" s="161">
        <v>69834</v>
      </c>
    </row>
    <row r="5" spans="1:3" x14ac:dyDescent="0.25">
      <c r="A5" s="159">
        <v>74100122</v>
      </c>
      <c r="B5" s="160" t="s">
        <v>433</v>
      </c>
      <c r="C5" s="161">
        <v>9755</v>
      </c>
    </row>
    <row r="6" spans="1:3" x14ac:dyDescent="0.25">
      <c r="A6" s="159">
        <v>74100125</v>
      </c>
      <c r="B6" s="160" t="s">
        <v>434</v>
      </c>
      <c r="C6" s="161">
        <v>104410</v>
      </c>
    </row>
    <row r="7" spans="1:3" x14ac:dyDescent="0.25">
      <c r="A7" s="159">
        <v>74100126</v>
      </c>
      <c r="B7" s="160" t="s">
        <v>435</v>
      </c>
      <c r="C7" s="161">
        <v>24512</v>
      </c>
    </row>
    <row r="8" spans="1:3" x14ac:dyDescent="0.25">
      <c r="A8" s="159">
        <v>74100129</v>
      </c>
      <c r="B8" s="160" t="s">
        <v>436</v>
      </c>
      <c r="C8" s="161">
        <v>56607</v>
      </c>
    </row>
    <row r="9" spans="1:3" x14ac:dyDescent="0.25">
      <c r="A9" s="159">
        <v>74100130</v>
      </c>
      <c r="B9" s="160" t="s">
        <v>437</v>
      </c>
      <c r="C9" s="161">
        <v>35355</v>
      </c>
    </row>
    <row r="10" spans="1:3" x14ac:dyDescent="0.25">
      <c r="A10" s="159">
        <v>74100131</v>
      </c>
      <c r="B10" s="160" t="s">
        <v>438</v>
      </c>
      <c r="C10" s="161">
        <v>12231</v>
      </c>
    </row>
    <row r="11" spans="1:3" x14ac:dyDescent="0.25">
      <c r="A11" s="159">
        <v>74100132</v>
      </c>
      <c r="B11" s="160" t="s">
        <v>439</v>
      </c>
      <c r="C11" s="161">
        <v>9495</v>
      </c>
    </row>
    <row r="12" spans="1:3" x14ac:dyDescent="0.25">
      <c r="A12" s="159">
        <v>74100167</v>
      </c>
      <c r="B12" s="160" t="s">
        <v>440</v>
      </c>
      <c r="C12" s="161">
        <v>20821</v>
      </c>
    </row>
    <row r="13" spans="1:3" x14ac:dyDescent="0.25">
      <c r="A13" s="159">
        <v>74100171</v>
      </c>
      <c r="B13" s="160" t="s">
        <v>441</v>
      </c>
      <c r="C13" s="161">
        <v>12914</v>
      </c>
    </row>
    <row r="14" spans="1:3" x14ac:dyDescent="0.25">
      <c r="A14" s="159">
        <v>74100172</v>
      </c>
      <c r="B14" s="160" t="s">
        <v>442</v>
      </c>
      <c r="C14" s="161">
        <v>11454</v>
      </c>
    </row>
    <row r="15" spans="1:3" x14ac:dyDescent="0.25">
      <c r="A15" s="159">
        <v>74100178</v>
      </c>
      <c r="B15" s="160" t="s">
        <v>443</v>
      </c>
      <c r="C15" s="161">
        <v>112108</v>
      </c>
    </row>
    <row r="16" spans="1:3" x14ac:dyDescent="0.25">
      <c r="A16" s="159">
        <v>74100179</v>
      </c>
      <c r="B16" s="160" t="s">
        <v>444</v>
      </c>
      <c r="C16" s="161">
        <v>44020</v>
      </c>
    </row>
    <row r="17" spans="1:3" x14ac:dyDescent="0.25">
      <c r="A17" s="159">
        <v>74100180</v>
      </c>
      <c r="B17" s="160" t="s">
        <v>445</v>
      </c>
      <c r="C17" s="161">
        <v>69060</v>
      </c>
    </row>
    <row r="18" spans="1:3" x14ac:dyDescent="0.25">
      <c r="A18" s="159">
        <v>74100181</v>
      </c>
      <c r="B18" s="160" t="s">
        <v>446</v>
      </c>
      <c r="C18" s="161">
        <v>873866</v>
      </c>
    </row>
    <row r="19" spans="1:3" x14ac:dyDescent="0.25">
      <c r="A19" s="159">
        <v>74100182</v>
      </c>
      <c r="B19" s="160" t="s">
        <v>447</v>
      </c>
      <c r="C19" s="161">
        <v>110617</v>
      </c>
    </row>
    <row r="20" spans="1:3" x14ac:dyDescent="0.25">
      <c r="A20" s="159">
        <v>74100183</v>
      </c>
      <c r="B20" s="160" t="s">
        <v>448</v>
      </c>
      <c r="C20" s="161">
        <v>21475</v>
      </c>
    </row>
    <row r="21" spans="1:3" x14ac:dyDescent="0.25">
      <c r="A21" s="159">
        <v>74100184</v>
      </c>
      <c r="B21" s="160" t="s">
        <v>449</v>
      </c>
      <c r="C21" s="161">
        <v>10273</v>
      </c>
    </row>
    <row r="22" spans="1:3" x14ac:dyDescent="0.25">
      <c r="A22" s="159">
        <v>74100185</v>
      </c>
      <c r="B22" s="160" t="s">
        <v>450</v>
      </c>
      <c r="C22" s="161">
        <v>103755</v>
      </c>
    </row>
    <row r="23" spans="1:3" x14ac:dyDescent="0.25">
      <c r="A23" s="159">
        <v>74100186</v>
      </c>
      <c r="B23" s="160" t="s">
        <v>451</v>
      </c>
      <c r="C23" s="161">
        <v>51301</v>
      </c>
    </row>
    <row r="24" spans="1:3" x14ac:dyDescent="0.25">
      <c r="A24" s="159">
        <v>74100188</v>
      </c>
      <c r="B24" s="160" t="s">
        <v>452</v>
      </c>
      <c r="C24" s="161">
        <v>188209</v>
      </c>
    </row>
    <row r="25" spans="1:3" x14ac:dyDescent="0.25">
      <c r="A25" s="159">
        <v>74100189</v>
      </c>
      <c r="B25" s="160" t="s">
        <v>453</v>
      </c>
      <c r="C25" s="161">
        <v>226849</v>
      </c>
    </row>
    <row r="26" spans="1:3" x14ac:dyDescent="0.25">
      <c r="A26" s="159">
        <v>74100190</v>
      </c>
      <c r="B26" s="160" t="s">
        <v>91</v>
      </c>
      <c r="C26" s="161">
        <v>285185</v>
      </c>
    </row>
    <row r="27" spans="1:3" x14ac:dyDescent="0.25">
      <c r="A27" s="159">
        <v>74100191</v>
      </c>
      <c r="B27" s="160" t="s">
        <v>454</v>
      </c>
      <c r="C27" s="161">
        <v>84883</v>
      </c>
    </row>
    <row r="28" spans="1:3" x14ac:dyDescent="0.25">
      <c r="A28" s="159">
        <v>74100192</v>
      </c>
      <c r="B28" s="160" t="s">
        <v>455</v>
      </c>
      <c r="C28" s="161">
        <v>48414</v>
      </c>
    </row>
    <row r="29" spans="1:3" x14ac:dyDescent="0.25">
      <c r="A29" s="159">
        <v>74100193</v>
      </c>
      <c r="B29" s="160" t="s">
        <v>456</v>
      </c>
      <c r="C29" s="161">
        <v>173513</v>
      </c>
    </row>
    <row r="30" spans="1:3" x14ac:dyDescent="0.25">
      <c r="A30" s="159">
        <v>74100194</v>
      </c>
      <c r="B30" s="160" t="s">
        <v>457</v>
      </c>
      <c r="C30" s="161">
        <v>325559</v>
      </c>
    </row>
    <row r="31" spans="1:3" x14ac:dyDescent="0.25">
      <c r="A31" s="159">
        <v>74100195</v>
      </c>
      <c r="B31" s="160" t="s">
        <v>458</v>
      </c>
      <c r="C31" s="161">
        <v>234968</v>
      </c>
    </row>
    <row r="32" spans="1:3" x14ac:dyDescent="0.25">
      <c r="A32" s="159">
        <v>74100196</v>
      </c>
      <c r="B32" s="160" t="s">
        <v>459</v>
      </c>
      <c r="C32" s="161">
        <v>195863</v>
      </c>
    </row>
    <row r="33" spans="1:3" x14ac:dyDescent="0.25">
      <c r="A33" s="159">
        <v>74100197</v>
      </c>
      <c r="B33" s="160" t="s">
        <v>460</v>
      </c>
      <c r="C33" s="161">
        <v>470329</v>
      </c>
    </row>
    <row r="34" spans="1:3" x14ac:dyDescent="0.25">
      <c r="A34" s="159">
        <v>74100198</v>
      </c>
      <c r="B34" s="160" t="s">
        <v>461</v>
      </c>
      <c r="C34" s="161">
        <v>48672514</v>
      </c>
    </row>
    <row r="35" spans="1:3" x14ac:dyDescent="0.25">
      <c r="A35" s="159">
        <v>74100199</v>
      </c>
      <c r="B35" s="160" t="s">
        <v>462</v>
      </c>
      <c r="C35" s="161">
        <v>19830066</v>
      </c>
    </row>
    <row r="36" spans="1:3" x14ac:dyDescent="0.25">
      <c r="A36" s="159">
        <v>74100200</v>
      </c>
      <c r="B36" s="160" t="s">
        <v>463</v>
      </c>
      <c r="C36" s="161">
        <v>2998362</v>
      </c>
    </row>
    <row r="37" spans="1:3" x14ac:dyDescent="0.25">
      <c r="A37" s="159">
        <v>74100201</v>
      </c>
      <c r="B37" s="160" t="s">
        <v>464</v>
      </c>
      <c r="C37" s="161">
        <v>369813</v>
      </c>
    </row>
    <row r="38" spans="1:3" x14ac:dyDescent="0.25">
      <c r="A38" s="159">
        <v>74300002</v>
      </c>
      <c r="B38" s="160" t="s">
        <v>465</v>
      </c>
      <c r="C38" s="161">
        <v>112108</v>
      </c>
    </row>
    <row r="39" spans="1:3" x14ac:dyDescent="0.25">
      <c r="A39" s="159">
        <v>74300005</v>
      </c>
      <c r="B39" s="160" t="s">
        <v>466</v>
      </c>
      <c r="C39" s="161">
        <v>300548</v>
      </c>
    </row>
    <row r="40" spans="1:3" x14ac:dyDescent="0.25">
      <c r="A40" s="159">
        <v>77100009</v>
      </c>
      <c r="B40" s="160" t="s">
        <v>467</v>
      </c>
      <c r="C40" s="161">
        <v>6515</v>
      </c>
    </row>
    <row r="41" spans="1:3" x14ac:dyDescent="0.25">
      <c r="A41" s="159">
        <v>77300004</v>
      </c>
      <c r="B41" s="160" t="s">
        <v>468</v>
      </c>
      <c r="C41" s="161">
        <v>2846133</v>
      </c>
    </row>
    <row r="42" spans="1:3" x14ac:dyDescent="0.25">
      <c r="A42" s="159">
        <v>80100086</v>
      </c>
      <c r="B42" s="160" t="s">
        <v>469</v>
      </c>
      <c r="C42" s="161">
        <v>14127</v>
      </c>
    </row>
    <row r="43" spans="1:3" x14ac:dyDescent="0.25">
      <c r="A43" s="159">
        <v>80100087</v>
      </c>
      <c r="B43" s="160" t="s">
        <v>470</v>
      </c>
      <c r="C43" s="161">
        <v>70132</v>
      </c>
    </row>
    <row r="44" spans="1:3" x14ac:dyDescent="0.25">
      <c r="A44" s="159">
        <v>80100088</v>
      </c>
      <c r="B44" s="160" t="s">
        <v>471</v>
      </c>
      <c r="C44" s="161">
        <v>24598</v>
      </c>
    </row>
    <row r="45" spans="1:3" x14ac:dyDescent="0.25">
      <c r="A45" s="159">
        <v>80100089</v>
      </c>
      <c r="B45" s="160" t="s">
        <v>472</v>
      </c>
      <c r="C45" s="161">
        <v>23397</v>
      </c>
    </row>
    <row r="46" spans="1:3" x14ac:dyDescent="0.25">
      <c r="A46" s="159">
        <v>80100090</v>
      </c>
      <c r="B46" s="160" t="s">
        <v>470</v>
      </c>
      <c r="C46" s="161">
        <v>329082</v>
      </c>
    </row>
    <row r="47" spans="1:3" x14ac:dyDescent="0.25">
      <c r="A47" s="159">
        <v>80100091</v>
      </c>
      <c r="B47" s="160" t="s">
        <v>473</v>
      </c>
      <c r="C47" s="161">
        <v>100274</v>
      </c>
    </row>
    <row r="48" spans="1:3" x14ac:dyDescent="0.25">
      <c r="A48" s="159">
        <v>80100092</v>
      </c>
      <c r="B48" s="160" t="s">
        <v>474</v>
      </c>
      <c r="C48" s="161">
        <v>74203</v>
      </c>
    </row>
    <row r="49" spans="1:3" x14ac:dyDescent="0.25">
      <c r="A49" s="159">
        <v>80100093</v>
      </c>
      <c r="B49" s="160" t="s">
        <v>475</v>
      </c>
      <c r="C49" s="161">
        <v>66850</v>
      </c>
    </row>
    <row r="50" spans="1:3" x14ac:dyDescent="0.25">
      <c r="A50" s="159">
        <v>80100094</v>
      </c>
      <c r="B50" s="160" t="s">
        <v>476</v>
      </c>
      <c r="C50" s="161">
        <v>33424</v>
      </c>
    </row>
    <row r="51" spans="1:3" x14ac:dyDescent="0.25">
      <c r="A51" s="159">
        <v>80100095</v>
      </c>
      <c r="B51" s="160" t="s">
        <v>472</v>
      </c>
      <c r="C51" s="161">
        <v>35096</v>
      </c>
    </row>
    <row r="52" spans="1:3" x14ac:dyDescent="0.25">
      <c r="A52" s="159">
        <v>80200001</v>
      </c>
      <c r="B52" s="160" t="s">
        <v>477</v>
      </c>
      <c r="C52" s="161">
        <v>2320721</v>
      </c>
    </row>
    <row r="53" spans="1:3" x14ac:dyDescent="0.25">
      <c r="A53" s="159">
        <v>80200002</v>
      </c>
      <c r="B53" s="160" t="s">
        <v>478</v>
      </c>
      <c r="C53" s="161">
        <v>258891</v>
      </c>
    </row>
    <row r="54" spans="1:3" x14ac:dyDescent="0.25">
      <c r="A54" s="159">
        <v>80200003</v>
      </c>
      <c r="B54" s="160" t="s">
        <v>479</v>
      </c>
      <c r="C54" s="161">
        <v>653638</v>
      </c>
    </row>
    <row r="55" spans="1:3" x14ac:dyDescent="0.25">
      <c r="A55" s="159">
        <v>80200004</v>
      </c>
      <c r="B55" s="160" t="s">
        <v>480</v>
      </c>
      <c r="C55" s="161">
        <v>240619</v>
      </c>
    </row>
    <row r="56" spans="1:3" x14ac:dyDescent="0.25">
      <c r="A56" s="159">
        <v>80200005</v>
      </c>
      <c r="B56" s="160" t="s">
        <v>481</v>
      </c>
      <c r="C56" s="161">
        <v>130427</v>
      </c>
    </row>
    <row r="57" spans="1:3" x14ac:dyDescent="0.25">
      <c r="A57" s="159">
        <v>80200007</v>
      </c>
      <c r="B57" s="160" t="s">
        <v>482</v>
      </c>
      <c r="C57" s="161">
        <v>90391</v>
      </c>
    </row>
    <row r="58" spans="1:3" x14ac:dyDescent="0.25">
      <c r="A58" s="159">
        <v>80200008</v>
      </c>
      <c r="B58" s="160" t="s">
        <v>483</v>
      </c>
      <c r="C58" s="161">
        <v>76264</v>
      </c>
    </row>
    <row r="59" spans="1:3" x14ac:dyDescent="0.25">
      <c r="A59" s="159">
        <v>80200009</v>
      </c>
      <c r="B59" s="160" t="s">
        <v>484</v>
      </c>
      <c r="C59" s="161">
        <v>11358</v>
      </c>
    </row>
    <row r="60" spans="1:3" x14ac:dyDescent="0.25">
      <c r="A60" s="159">
        <v>81101058</v>
      </c>
      <c r="B60" s="160" t="s">
        <v>485</v>
      </c>
      <c r="C60" s="161">
        <v>10695</v>
      </c>
    </row>
    <row r="61" spans="1:3" x14ac:dyDescent="0.25">
      <c r="A61" s="159">
        <v>81101063</v>
      </c>
      <c r="B61" s="160" t="s">
        <v>486</v>
      </c>
      <c r="C61" s="161">
        <v>82410</v>
      </c>
    </row>
    <row r="62" spans="1:3" x14ac:dyDescent="0.25">
      <c r="A62" s="159">
        <v>81101064</v>
      </c>
      <c r="B62" s="160" t="s">
        <v>487</v>
      </c>
      <c r="C62" s="161">
        <v>90380</v>
      </c>
    </row>
    <row r="63" spans="1:3" x14ac:dyDescent="0.25">
      <c r="A63" s="159">
        <v>81101065</v>
      </c>
      <c r="B63" s="160" t="s">
        <v>488</v>
      </c>
      <c r="C63" s="161">
        <v>39681</v>
      </c>
    </row>
    <row r="64" spans="1:3" x14ac:dyDescent="0.25">
      <c r="A64" s="159">
        <v>81101069</v>
      </c>
      <c r="B64" s="160" t="s">
        <v>489</v>
      </c>
      <c r="C64" s="161">
        <v>62971</v>
      </c>
    </row>
    <row r="65" spans="1:3" x14ac:dyDescent="0.25">
      <c r="A65" s="159">
        <v>81101071</v>
      </c>
      <c r="B65" s="160" t="s">
        <v>490</v>
      </c>
      <c r="C65" s="161">
        <v>127867</v>
      </c>
    </row>
    <row r="66" spans="1:3" x14ac:dyDescent="0.25">
      <c r="A66" s="159">
        <v>81101074</v>
      </c>
      <c r="B66" s="160" t="s">
        <v>491</v>
      </c>
      <c r="C66" s="161">
        <v>30779</v>
      </c>
    </row>
    <row r="67" spans="1:3" x14ac:dyDescent="0.25">
      <c r="A67" s="159">
        <v>81101075</v>
      </c>
      <c r="B67" s="160" t="s">
        <v>492</v>
      </c>
      <c r="C67" s="161">
        <v>25997</v>
      </c>
    </row>
    <row r="68" spans="1:3" x14ac:dyDescent="0.25">
      <c r="A68" s="159">
        <v>81101082</v>
      </c>
      <c r="B68" s="160" t="s">
        <v>493</v>
      </c>
      <c r="C68" s="161">
        <v>17544</v>
      </c>
    </row>
    <row r="69" spans="1:3" x14ac:dyDescent="0.25">
      <c r="A69" s="159">
        <v>81101083</v>
      </c>
      <c r="B69" s="160" t="s">
        <v>493</v>
      </c>
      <c r="C69" s="161">
        <v>17544</v>
      </c>
    </row>
    <row r="70" spans="1:3" x14ac:dyDescent="0.25">
      <c r="A70" s="159">
        <v>81101084</v>
      </c>
      <c r="B70" s="160" t="s">
        <v>494</v>
      </c>
      <c r="C70" s="161">
        <v>57415</v>
      </c>
    </row>
    <row r="71" spans="1:3" x14ac:dyDescent="0.25">
      <c r="A71" s="159">
        <v>81101085</v>
      </c>
      <c r="B71" s="160" t="s">
        <v>495</v>
      </c>
      <c r="C71" s="161">
        <v>443451</v>
      </c>
    </row>
    <row r="72" spans="1:3" x14ac:dyDescent="0.25">
      <c r="A72" s="159">
        <v>81101091</v>
      </c>
      <c r="B72" s="160" t="s">
        <v>496</v>
      </c>
      <c r="C72" s="161">
        <v>31095</v>
      </c>
    </row>
    <row r="73" spans="1:3" x14ac:dyDescent="0.25">
      <c r="A73" s="159">
        <v>81101092</v>
      </c>
      <c r="B73" s="160" t="s">
        <v>497</v>
      </c>
      <c r="C73" s="161">
        <v>198782</v>
      </c>
    </row>
    <row r="74" spans="1:3" x14ac:dyDescent="0.25">
      <c r="A74" s="159">
        <v>81101093</v>
      </c>
      <c r="B74" s="160" t="s">
        <v>498</v>
      </c>
      <c r="C74" s="161">
        <v>50239</v>
      </c>
    </row>
    <row r="75" spans="1:3" x14ac:dyDescent="0.25">
      <c r="A75" s="159">
        <v>81101095</v>
      </c>
      <c r="B75" s="160" t="s">
        <v>499</v>
      </c>
      <c r="C75" s="161">
        <v>166218</v>
      </c>
    </row>
    <row r="76" spans="1:3" x14ac:dyDescent="0.25">
      <c r="A76" s="159">
        <v>81101098</v>
      </c>
      <c r="B76" s="160" t="s">
        <v>500</v>
      </c>
      <c r="C76" s="161">
        <v>32028</v>
      </c>
    </row>
    <row r="77" spans="1:3" x14ac:dyDescent="0.25">
      <c r="A77" s="159">
        <v>81101102</v>
      </c>
      <c r="B77" s="160" t="s">
        <v>501</v>
      </c>
      <c r="C77" s="161">
        <v>83258</v>
      </c>
    </row>
    <row r="78" spans="1:3" x14ac:dyDescent="0.25">
      <c r="A78" s="159">
        <v>81101112</v>
      </c>
      <c r="B78" s="160" t="s">
        <v>502</v>
      </c>
      <c r="C78" s="161">
        <v>203458</v>
      </c>
    </row>
    <row r="79" spans="1:3" x14ac:dyDescent="0.25">
      <c r="A79" s="159">
        <v>81101116</v>
      </c>
      <c r="B79" s="160" t="s">
        <v>503</v>
      </c>
      <c r="C79" s="161">
        <v>252506</v>
      </c>
    </row>
    <row r="80" spans="1:3" x14ac:dyDescent="0.25">
      <c r="A80" s="159">
        <v>81101117</v>
      </c>
      <c r="B80" s="160" t="s">
        <v>504</v>
      </c>
      <c r="C80" s="161">
        <v>178351</v>
      </c>
    </row>
    <row r="81" spans="1:3" x14ac:dyDescent="0.25">
      <c r="A81" s="159">
        <v>81101118</v>
      </c>
      <c r="B81" s="160" t="s">
        <v>505</v>
      </c>
      <c r="C81" s="161">
        <v>250804</v>
      </c>
    </row>
    <row r="82" spans="1:3" x14ac:dyDescent="0.25">
      <c r="A82" s="159">
        <v>81101119</v>
      </c>
      <c r="B82" s="160" t="s">
        <v>506</v>
      </c>
      <c r="C82" s="161">
        <v>89808</v>
      </c>
    </row>
    <row r="83" spans="1:3" x14ac:dyDescent="0.25">
      <c r="A83" s="159">
        <v>81101120</v>
      </c>
      <c r="B83" s="160" t="s">
        <v>506</v>
      </c>
      <c r="C83" s="161">
        <v>89808</v>
      </c>
    </row>
    <row r="84" spans="1:3" x14ac:dyDescent="0.25">
      <c r="A84" s="159">
        <v>81101121</v>
      </c>
      <c r="B84" s="160" t="s">
        <v>506</v>
      </c>
      <c r="C84" s="161">
        <v>89808</v>
      </c>
    </row>
    <row r="85" spans="1:3" x14ac:dyDescent="0.25">
      <c r="A85" s="159">
        <v>81101122</v>
      </c>
      <c r="B85" s="160" t="s">
        <v>506</v>
      </c>
      <c r="C85" s="161">
        <v>89808</v>
      </c>
    </row>
    <row r="86" spans="1:3" x14ac:dyDescent="0.25">
      <c r="A86" s="159">
        <v>81101123</v>
      </c>
      <c r="B86" s="160" t="s">
        <v>506</v>
      </c>
      <c r="C86" s="161">
        <v>89808</v>
      </c>
    </row>
    <row r="87" spans="1:3" x14ac:dyDescent="0.25">
      <c r="A87" s="159">
        <v>81101124</v>
      </c>
      <c r="B87" s="160" t="s">
        <v>507</v>
      </c>
      <c r="C87" s="161">
        <v>317076</v>
      </c>
    </row>
    <row r="88" spans="1:3" x14ac:dyDescent="0.25">
      <c r="A88" s="159">
        <v>81101125</v>
      </c>
      <c r="B88" s="160" t="s">
        <v>507</v>
      </c>
      <c r="C88" s="161">
        <v>317076</v>
      </c>
    </row>
    <row r="89" spans="1:3" x14ac:dyDescent="0.25">
      <c r="A89" s="159">
        <v>81101126</v>
      </c>
      <c r="B89" s="160" t="s">
        <v>507</v>
      </c>
      <c r="C89" s="161">
        <v>317076</v>
      </c>
    </row>
    <row r="90" spans="1:3" x14ac:dyDescent="0.25">
      <c r="A90" s="159">
        <v>81101127</v>
      </c>
      <c r="B90" s="160" t="s">
        <v>507</v>
      </c>
      <c r="C90" s="161">
        <v>317076</v>
      </c>
    </row>
    <row r="91" spans="1:3" x14ac:dyDescent="0.25">
      <c r="A91" s="159">
        <v>81101128</v>
      </c>
      <c r="B91" s="160" t="s">
        <v>508</v>
      </c>
      <c r="C91" s="161">
        <v>333398</v>
      </c>
    </row>
    <row r="92" spans="1:3" x14ac:dyDescent="0.25">
      <c r="A92" s="159">
        <v>81101130</v>
      </c>
      <c r="B92" s="160" t="s">
        <v>509</v>
      </c>
      <c r="C92" s="161">
        <v>125862</v>
      </c>
    </row>
    <row r="93" spans="1:3" x14ac:dyDescent="0.25">
      <c r="A93" s="159">
        <v>81101131</v>
      </c>
      <c r="B93" s="160" t="s">
        <v>510</v>
      </c>
      <c r="C93" s="161">
        <v>832857</v>
      </c>
    </row>
    <row r="94" spans="1:3" x14ac:dyDescent="0.25">
      <c r="A94" s="159">
        <v>81101132</v>
      </c>
      <c r="B94" s="160" t="s">
        <v>511</v>
      </c>
      <c r="C94" s="161">
        <v>331299</v>
      </c>
    </row>
    <row r="95" spans="1:3" x14ac:dyDescent="0.25">
      <c r="A95" s="159">
        <v>81101133</v>
      </c>
      <c r="B95" s="160" t="s">
        <v>512</v>
      </c>
      <c r="C95" s="161">
        <v>378190</v>
      </c>
    </row>
    <row r="96" spans="1:3" x14ac:dyDescent="0.25">
      <c r="A96" s="159">
        <v>81101134</v>
      </c>
      <c r="B96" s="160" t="s">
        <v>512</v>
      </c>
      <c r="C96" s="161">
        <v>330298</v>
      </c>
    </row>
    <row r="97" spans="1:3" x14ac:dyDescent="0.25">
      <c r="A97" s="159">
        <v>81101135</v>
      </c>
      <c r="B97" s="160" t="s">
        <v>513</v>
      </c>
      <c r="C97" s="161">
        <v>172355</v>
      </c>
    </row>
    <row r="98" spans="1:3" x14ac:dyDescent="0.25">
      <c r="A98" s="159">
        <v>81101136</v>
      </c>
      <c r="B98" s="160" t="s">
        <v>514</v>
      </c>
      <c r="C98" s="161">
        <v>215937</v>
      </c>
    </row>
    <row r="99" spans="1:3" x14ac:dyDescent="0.25">
      <c r="A99" s="159">
        <v>81101137</v>
      </c>
      <c r="B99" s="160" t="s">
        <v>515</v>
      </c>
      <c r="C99" s="161">
        <v>265849</v>
      </c>
    </row>
    <row r="100" spans="1:3" x14ac:dyDescent="0.25">
      <c r="A100" s="159">
        <v>81101138</v>
      </c>
      <c r="B100" s="160" t="s">
        <v>516</v>
      </c>
      <c r="C100" s="161">
        <v>2658203</v>
      </c>
    </row>
    <row r="101" spans="1:3" x14ac:dyDescent="0.25">
      <c r="A101" s="159">
        <v>81101139</v>
      </c>
      <c r="B101" s="160" t="s">
        <v>517</v>
      </c>
      <c r="C101" s="161">
        <v>553774</v>
      </c>
    </row>
    <row r="102" spans="1:3" x14ac:dyDescent="0.25">
      <c r="A102" s="159">
        <v>81101140</v>
      </c>
      <c r="B102" s="160" t="s">
        <v>518</v>
      </c>
      <c r="C102" s="161">
        <v>433654</v>
      </c>
    </row>
    <row r="103" spans="1:3" x14ac:dyDescent="0.25">
      <c r="A103" s="159">
        <v>81101141</v>
      </c>
      <c r="B103" s="160" t="s">
        <v>519</v>
      </c>
      <c r="C103" s="161">
        <v>2826160</v>
      </c>
    </row>
    <row r="104" spans="1:3" x14ac:dyDescent="0.25">
      <c r="A104" s="159">
        <v>81101142</v>
      </c>
      <c r="B104" s="160" t="s">
        <v>520</v>
      </c>
      <c r="C104" s="161">
        <v>628001</v>
      </c>
    </row>
    <row r="105" spans="1:3" x14ac:dyDescent="0.25">
      <c r="A105" s="159">
        <v>81101143</v>
      </c>
      <c r="B105" s="160" t="s">
        <v>521</v>
      </c>
      <c r="C105" s="161">
        <v>94619</v>
      </c>
    </row>
    <row r="106" spans="1:3" x14ac:dyDescent="0.25">
      <c r="A106" s="159">
        <v>81101144</v>
      </c>
      <c r="B106" s="160" t="s">
        <v>522</v>
      </c>
      <c r="C106" s="161">
        <v>52724</v>
      </c>
    </row>
    <row r="107" spans="1:3" x14ac:dyDescent="0.25">
      <c r="A107" s="159">
        <v>81101145</v>
      </c>
      <c r="B107" s="160" t="s">
        <v>523</v>
      </c>
      <c r="C107" s="161">
        <v>39178</v>
      </c>
    </row>
    <row r="108" spans="1:3" x14ac:dyDescent="0.25">
      <c r="A108" s="159">
        <v>81101146</v>
      </c>
      <c r="B108" s="160" t="s">
        <v>524</v>
      </c>
      <c r="C108" s="161">
        <v>57740</v>
      </c>
    </row>
    <row r="109" spans="1:3" x14ac:dyDescent="0.25">
      <c r="A109" s="159">
        <v>81101148</v>
      </c>
      <c r="B109" s="160" t="s">
        <v>525</v>
      </c>
      <c r="C109" s="161">
        <v>804046</v>
      </c>
    </row>
    <row r="110" spans="1:3" x14ac:dyDescent="0.25">
      <c r="A110" s="159">
        <v>81101149</v>
      </c>
      <c r="B110" s="160" t="s">
        <v>526</v>
      </c>
      <c r="C110" s="161">
        <v>97096</v>
      </c>
    </row>
    <row r="111" spans="1:3" x14ac:dyDescent="0.25">
      <c r="A111" s="159">
        <v>81101150</v>
      </c>
      <c r="B111" s="160" t="s">
        <v>527</v>
      </c>
      <c r="C111" s="161">
        <v>739375</v>
      </c>
    </row>
    <row r="112" spans="1:3" x14ac:dyDescent="0.25">
      <c r="A112" s="159">
        <v>81101151</v>
      </c>
      <c r="B112" s="160" t="s">
        <v>528</v>
      </c>
      <c r="C112" s="161">
        <v>233801</v>
      </c>
    </row>
    <row r="113" spans="1:3" x14ac:dyDescent="0.25">
      <c r="A113" s="159">
        <v>81101153</v>
      </c>
      <c r="B113" s="160" t="s">
        <v>529</v>
      </c>
      <c r="C113" s="161">
        <v>917994</v>
      </c>
    </row>
    <row r="114" spans="1:3" x14ac:dyDescent="0.25">
      <c r="A114" s="159">
        <v>81101154</v>
      </c>
      <c r="B114" s="160" t="s">
        <v>530</v>
      </c>
      <c r="C114" s="161">
        <v>599333</v>
      </c>
    </row>
    <row r="115" spans="1:3" x14ac:dyDescent="0.25">
      <c r="A115" s="159">
        <v>81101155</v>
      </c>
      <c r="B115" s="160" t="s">
        <v>531</v>
      </c>
      <c r="C115" s="161">
        <v>727352</v>
      </c>
    </row>
    <row r="116" spans="1:3" x14ac:dyDescent="0.25">
      <c r="A116" s="159">
        <v>81200024</v>
      </c>
      <c r="B116" s="160" t="s">
        <v>532</v>
      </c>
      <c r="C116" s="161">
        <v>47239</v>
      </c>
    </row>
    <row r="117" spans="1:3" x14ac:dyDescent="0.25">
      <c r="A117" s="159">
        <v>81200030</v>
      </c>
      <c r="B117" s="160" t="s">
        <v>533</v>
      </c>
      <c r="C117" s="161">
        <v>46089</v>
      </c>
    </row>
    <row r="118" spans="1:3" x14ac:dyDescent="0.25">
      <c r="A118" s="159">
        <v>81200032</v>
      </c>
      <c r="B118" s="160" t="s">
        <v>534</v>
      </c>
      <c r="C118" s="161">
        <v>82444.929999999993</v>
      </c>
    </row>
    <row r="119" spans="1:3" x14ac:dyDescent="0.25">
      <c r="A119" s="159">
        <v>81200034</v>
      </c>
      <c r="B119" s="160" t="s">
        <v>535</v>
      </c>
      <c r="C119" s="161">
        <v>470351</v>
      </c>
    </row>
    <row r="120" spans="1:3" x14ac:dyDescent="0.25">
      <c r="A120" s="159">
        <v>81200035</v>
      </c>
      <c r="B120" s="160" t="s">
        <v>536</v>
      </c>
      <c r="C120" s="161">
        <v>129480</v>
      </c>
    </row>
    <row r="121" spans="1:3" x14ac:dyDescent="0.25">
      <c r="A121" s="159">
        <v>81200037</v>
      </c>
      <c r="B121" s="160" t="s">
        <v>537</v>
      </c>
      <c r="C121" s="161">
        <v>64080</v>
      </c>
    </row>
    <row r="122" spans="1:3" x14ac:dyDescent="0.25">
      <c r="A122" s="159">
        <v>81200038</v>
      </c>
      <c r="B122" s="160" t="s">
        <v>538</v>
      </c>
      <c r="C122" s="161">
        <v>2011257</v>
      </c>
    </row>
    <row r="123" spans="1:3" x14ac:dyDescent="0.25">
      <c r="A123" s="159">
        <v>81200042</v>
      </c>
      <c r="B123" s="160" t="s">
        <v>539</v>
      </c>
      <c r="C123" s="161">
        <v>22128</v>
      </c>
    </row>
    <row r="124" spans="1:3" x14ac:dyDescent="0.25">
      <c r="A124" s="159">
        <v>81200043</v>
      </c>
      <c r="B124" s="160" t="s">
        <v>540</v>
      </c>
      <c r="C124" s="161">
        <v>432919</v>
      </c>
    </row>
    <row r="125" spans="1:3" x14ac:dyDescent="0.25">
      <c r="A125" s="159">
        <v>81200044</v>
      </c>
      <c r="B125" s="160" t="s">
        <v>541</v>
      </c>
      <c r="C125" s="161">
        <v>49234</v>
      </c>
    </row>
    <row r="126" spans="1:3" x14ac:dyDescent="0.25">
      <c r="A126" s="159">
        <v>81200045</v>
      </c>
      <c r="B126" s="160" t="s">
        <v>542</v>
      </c>
      <c r="C126" s="161">
        <v>67942</v>
      </c>
    </row>
    <row r="127" spans="1:3" x14ac:dyDescent="0.25">
      <c r="A127" s="159">
        <v>81200046</v>
      </c>
      <c r="B127" s="160" t="s">
        <v>543</v>
      </c>
      <c r="C127" s="161">
        <v>138402</v>
      </c>
    </row>
    <row r="128" spans="1:3" x14ac:dyDescent="0.25">
      <c r="A128" s="159">
        <v>81200047</v>
      </c>
      <c r="B128" s="160" t="s">
        <v>544</v>
      </c>
      <c r="C128" s="161">
        <v>35617</v>
      </c>
    </row>
    <row r="129" spans="1:3" x14ac:dyDescent="0.25">
      <c r="A129" s="159">
        <v>81200275</v>
      </c>
      <c r="B129" s="160" t="s">
        <v>545</v>
      </c>
      <c r="C129" s="161">
        <v>1773335</v>
      </c>
    </row>
    <row r="130" spans="1:3" x14ac:dyDescent="0.25">
      <c r="A130" s="159">
        <v>81200276</v>
      </c>
      <c r="B130" s="160" t="s">
        <v>546</v>
      </c>
      <c r="C130" s="161">
        <v>172435</v>
      </c>
    </row>
    <row r="131" spans="1:3" x14ac:dyDescent="0.25">
      <c r="A131" s="159">
        <v>81200277</v>
      </c>
      <c r="B131" s="160" t="s">
        <v>547</v>
      </c>
      <c r="C131" s="161">
        <v>1582757</v>
      </c>
    </row>
    <row r="132" spans="1:3" x14ac:dyDescent="0.25">
      <c r="A132" s="159">
        <v>81200278</v>
      </c>
      <c r="B132" s="160" t="s">
        <v>548</v>
      </c>
      <c r="C132" s="161">
        <v>29028</v>
      </c>
    </row>
    <row r="133" spans="1:3" x14ac:dyDescent="0.25">
      <c r="A133" s="159">
        <v>81200279</v>
      </c>
      <c r="B133" s="160" t="s">
        <v>549</v>
      </c>
      <c r="C133" s="161">
        <v>23244</v>
      </c>
    </row>
    <row r="134" spans="1:3" x14ac:dyDescent="0.25">
      <c r="A134" s="159">
        <v>81200280</v>
      </c>
      <c r="B134" s="160" t="s">
        <v>550</v>
      </c>
      <c r="C134" s="161">
        <v>494772</v>
      </c>
    </row>
    <row r="135" spans="1:3" x14ac:dyDescent="0.25">
      <c r="A135" s="159">
        <v>81200281</v>
      </c>
      <c r="B135" s="160" t="s">
        <v>551</v>
      </c>
      <c r="C135" s="161">
        <v>194102</v>
      </c>
    </row>
    <row r="136" spans="1:3" x14ac:dyDescent="0.25">
      <c r="A136" s="159">
        <v>81200282</v>
      </c>
      <c r="B136" s="160" t="s">
        <v>552</v>
      </c>
      <c r="C136" s="161">
        <v>350980</v>
      </c>
    </row>
    <row r="137" spans="1:3" x14ac:dyDescent="0.25">
      <c r="A137" s="159">
        <v>81200283</v>
      </c>
      <c r="B137" s="160" t="s">
        <v>553</v>
      </c>
      <c r="C137" s="161">
        <v>229163</v>
      </c>
    </row>
    <row r="138" spans="1:3" x14ac:dyDescent="0.25">
      <c r="A138" s="159">
        <v>81200284</v>
      </c>
      <c r="B138" s="160" t="s">
        <v>554</v>
      </c>
      <c r="C138" s="161">
        <v>92969</v>
      </c>
    </row>
    <row r="139" spans="1:3" x14ac:dyDescent="0.25">
      <c r="A139" s="159">
        <v>81200286</v>
      </c>
      <c r="B139" s="160" t="s">
        <v>503</v>
      </c>
      <c r="C139" s="161">
        <v>56875</v>
      </c>
    </row>
    <row r="140" spans="1:3" x14ac:dyDescent="0.25">
      <c r="A140" s="159">
        <v>81200287</v>
      </c>
      <c r="B140" s="160" t="s">
        <v>555</v>
      </c>
      <c r="C140" s="161">
        <v>360967</v>
      </c>
    </row>
    <row r="141" spans="1:3" x14ac:dyDescent="0.25">
      <c r="A141" s="159">
        <v>81200288</v>
      </c>
      <c r="B141" s="160" t="s">
        <v>556</v>
      </c>
      <c r="C141" s="161">
        <v>189256</v>
      </c>
    </row>
    <row r="142" spans="1:3" x14ac:dyDescent="0.25">
      <c r="A142" s="159">
        <v>81200289</v>
      </c>
      <c r="B142" s="160" t="s">
        <v>550</v>
      </c>
      <c r="C142" s="161">
        <v>18812</v>
      </c>
    </row>
    <row r="143" spans="1:3" x14ac:dyDescent="0.25">
      <c r="A143" s="159">
        <v>81200290</v>
      </c>
      <c r="B143" s="160" t="s">
        <v>557</v>
      </c>
      <c r="C143" s="161">
        <v>1463117</v>
      </c>
    </row>
    <row r="144" spans="1:3" x14ac:dyDescent="0.25">
      <c r="A144" s="159">
        <v>81200291</v>
      </c>
      <c r="B144" s="160" t="s">
        <v>558</v>
      </c>
      <c r="C144" s="161">
        <v>186414</v>
      </c>
    </row>
    <row r="145" spans="1:3" x14ac:dyDescent="0.25">
      <c r="A145" s="159">
        <v>81200292</v>
      </c>
      <c r="B145" s="160" t="s">
        <v>559</v>
      </c>
      <c r="C145" s="161">
        <v>350177</v>
      </c>
    </row>
    <row r="146" spans="1:3" x14ac:dyDescent="0.25">
      <c r="A146" s="159">
        <v>81200293</v>
      </c>
      <c r="B146" s="160" t="s">
        <v>559</v>
      </c>
      <c r="C146" s="161">
        <v>350177</v>
      </c>
    </row>
    <row r="147" spans="1:3" x14ac:dyDescent="0.25">
      <c r="A147" s="159">
        <v>81200294</v>
      </c>
      <c r="B147" s="160" t="s">
        <v>559</v>
      </c>
      <c r="C147" s="161">
        <v>350177</v>
      </c>
    </row>
    <row r="148" spans="1:3" x14ac:dyDescent="0.25">
      <c r="A148" s="159">
        <v>81200295</v>
      </c>
      <c r="B148" s="160" t="s">
        <v>559</v>
      </c>
      <c r="C148" s="161">
        <v>350177</v>
      </c>
    </row>
    <row r="149" spans="1:3" x14ac:dyDescent="0.25">
      <c r="A149" s="159">
        <v>81200296</v>
      </c>
      <c r="B149" s="160" t="s">
        <v>559</v>
      </c>
      <c r="C149" s="161">
        <v>350177</v>
      </c>
    </row>
    <row r="150" spans="1:3" x14ac:dyDescent="0.25">
      <c r="A150" s="159">
        <v>81200297</v>
      </c>
      <c r="B150" s="160" t="s">
        <v>559</v>
      </c>
      <c r="C150" s="161">
        <v>350177</v>
      </c>
    </row>
    <row r="151" spans="1:3" x14ac:dyDescent="0.25">
      <c r="A151" s="159">
        <v>81200298</v>
      </c>
      <c r="B151" s="160" t="s">
        <v>559</v>
      </c>
      <c r="C151" s="161">
        <v>350177</v>
      </c>
    </row>
    <row r="152" spans="1:3" x14ac:dyDescent="0.25">
      <c r="A152" s="159">
        <v>81200299</v>
      </c>
      <c r="B152" s="160" t="s">
        <v>559</v>
      </c>
      <c r="C152" s="161">
        <v>350177</v>
      </c>
    </row>
    <row r="153" spans="1:3" x14ac:dyDescent="0.25">
      <c r="A153" s="159">
        <v>81200300</v>
      </c>
      <c r="B153" s="160" t="s">
        <v>560</v>
      </c>
      <c r="C153" s="161">
        <v>1269434</v>
      </c>
    </row>
    <row r="154" spans="1:3" x14ac:dyDescent="0.25">
      <c r="A154" s="159">
        <v>81200301</v>
      </c>
      <c r="B154" s="160" t="s">
        <v>561</v>
      </c>
      <c r="C154" s="161">
        <v>1202958</v>
      </c>
    </row>
    <row r="155" spans="1:3" x14ac:dyDescent="0.25">
      <c r="A155" s="159">
        <v>81200302</v>
      </c>
      <c r="B155" s="160" t="s">
        <v>561</v>
      </c>
      <c r="C155" s="161">
        <v>1202958</v>
      </c>
    </row>
    <row r="156" spans="1:3" x14ac:dyDescent="0.25">
      <c r="A156" s="159">
        <v>81200303</v>
      </c>
      <c r="B156" s="160" t="s">
        <v>561</v>
      </c>
      <c r="C156" s="161">
        <v>1202958</v>
      </c>
    </row>
    <row r="157" spans="1:3" x14ac:dyDescent="0.25">
      <c r="A157" s="159">
        <v>81200304</v>
      </c>
      <c r="B157" s="160" t="s">
        <v>561</v>
      </c>
      <c r="C157" s="161">
        <v>1202958</v>
      </c>
    </row>
    <row r="158" spans="1:3" x14ac:dyDescent="0.25">
      <c r="A158" s="159">
        <v>81200305</v>
      </c>
      <c r="B158" s="160" t="s">
        <v>562</v>
      </c>
      <c r="C158" s="161">
        <v>96511</v>
      </c>
    </row>
    <row r="159" spans="1:3" x14ac:dyDescent="0.25">
      <c r="A159" s="159">
        <v>81200306</v>
      </c>
      <c r="B159" s="160" t="s">
        <v>563</v>
      </c>
      <c r="C159" s="161">
        <v>73686</v>
      </c>
    </row>
    <row r="160" spans="1:3" x14ac:dyDescent="0.25">
      <c r="A160" s="159">
        <v>81200307</v>
      </c>
      <c r="B160" s="160" t="s">
        <v>563</v>
      </c>
      <c r="C160" s="161">
        <v>73686</v>
      </c>
    </row>
    <row r="161" spans="1:3" x14ac:dyDescent="0.25">
      <c r="A161" s="159">
        <v>81200308</v>
      </c>
      <c r="B161" s="160" t="s">
        <v>563</v>
      </c>
      <c r="C161" s="161">
        <v>73686</v>
      </c>
    </row>
    <row r="162" spans="1:3" x14ac:dyDescent="0.25">
      <c r="A162" s="159">
        <v>81200309</v>
      </c>
      <c r="B162" s="160" t="s">
        <v>563</v>
      </c>
      <c r="C162" s="161">
        <v>73686</v>
      </c>
    </row>
    <row r="163" spans="1:3" x14ac:dyDescent="0.25">
      <c r="A163" s="159">
        <v>81200310</v>
      </c>
      <c r="B163" s="160" t="s">
        <v>563</v>
      </c>
      <c r="C163" s="161">
        <v>73686</v>
      </c>
    </row>
    <row r="164" spans="1:3" x14ac:dyDescent="0.25">
      <c r="A164" s="159">
        <v>81200311</v>
      </c>
      <c r="B164" s="160" t="s">
        <v>563</v>
      </c>
      <c r="C164" s="161">
        <v>73687</v>
      </c>
    </row>
    <row r="165" spans="1:3" x14ac:dyDescent="0.25">
      <c r="A165" s="159">
        <v>81200312</v>
      </c>
      <c r="B165" s="160" t="s">
        <v>563</v>
      </c>
      <c r="C165" s="161">
        <v>73687</v>
      </c>
    </row>
    <row r="166" spans="1:3" x14ac:dyDescent="0.25">
      <c r="A166" s="159">
        <v>81200313</v>
      </c>
      <c r="B166" s="160" t="s">
        <v>563</v>
      </c>
      <c r="C166" s="161">
        <v>73687</v>
      </c>
    </row>
    <row r="167" spans="1:3" x14ac:dyDescent="0.25">
      <c r="A167" s="159">
        <v>81200314</v>
      </c>
      <c r="B167" s="160" t="s">
        <v>564</v>
      </c>
      <c r="C167" s="161">
        <v>351581</v>
      </c>
    </row>
    <row r="168" spans="1:3" x14ac:dyDescent="0.25">
      <c r="A168" s="159">
        <v>81200315</v>
      </c>
      <c r="B168" s="160" t="s">
        <v>565</v>
      </c>
      <c r="C168" s="161">
        <v>1394319</v>
      </c>
    </row>
    <row r="169" spans="1:3" x14ac:dyDescent="0.25">
      <c r="A169" s="159">
        <v>81200316</v>
      </c>
      <c r="B169" s="160" t="s">
        <v>565</v>
      </c>
      <c r="C169" s="161">
        <v>1435176</v>
      </c>
    </row>
    <row r="170" spans="1:3" x14ac:dyDescent="0.25">
      <c r="A170" s="159">
        <v>81200317</v>
      </c>
      <c r="B170" s="160" t="s">
        <v>566</v>
      </c>
      <c r="C170" s="161">
        <v>201733521</v>
      </c>
    </row>
    <row r="171" spans="1:3" x14ac:dyDescent="0.25">
      <c r="A171" s="159">
        <v>81200318</v>
      </c>
      <c r="B171" s="160" t="s">
        <v>567</v>
      </c>
      <c r="C171" s="161">
        <v>1843556</v>
      </c>
    </row>
    <row r="172" spans="1:3" x14ac:dyDescent="0.25">
      <c r="A172" s="159">
        <v>81200319</v>
      </c>
      <c r="B172" s="160" t="s">
        <v>567</v>
      </c>
      <c r="C172" s="161">
        <v>1843556</v>
      </c>
    </row>
    <row r="173" spans="1:3" x14ac:dyDescent="0.25">
      <c r="A173" s="159">
        <v>81200320</v>
      </c>
      <c r="B173" s="160" t="s">
        <v>567</v>
      </c>
      <c r="C173" s="161">
        <v>1843556</v>
      </c>
    </row>
    <row r="174" spans="1:3" x14ac:dyDescent="0.25">
      <c r="A174" s="159">
        <v>81200321</v>
      </c>
      <c r="B174" s="160" t="s">
        <v>567</v>
      </c>
      <c r="C174" s="161">
        <v>1843556</v>
      </c>
    </row>
    <row r="175" spans="1:3" x14ac:dyDescent="0.25">
      <c r="A175" s="159">
        <v>81200322</v>
      </c>
      <c r="B175" s="160" t="s">
        <v>568</v>
      </c>
      <c r="C175" s="161">
        <v>4357747</v>
      </c>
    </row>
    <row r="176" spans="1:3" x14ac:dyDescent="0.25">
      <c r="A176" s="159">
        <v>81200323</v>
      </c>
      <c r="B176" s="160" t="s">
        <v>569</v>
      </c>
      <c r="C176" s="161">
        <v>622888.48</v>
      </c>
    </row>
    <row r="177" spans="1:3" x14ac:dyDescent="0.25">
      <c r="A177" s="159">
        <v>81200324</v>
      </c>
      <c r="B177" s="160" t="s">
        <v>570</v>
      </c>
      <c r="C177" s="161">
        <v>6502820</v>
      </c>
    </row>
    <row r="178" spans="1:3" x14ac:dyDescent="0.25">
      <c r="A178" s="159">
        <v>81200325</v>
      </c>
      <c r="B178" s="160" t="s">
        <v>571</v>
      </c>
      <c r="C178" s="161">
        <v>4072701</v>
      </c>
    </row>
    <row r="179" spans="1:3" x14ac:dyDescent="0.25">
      <c r="A179" s="159">
        <v>81200326</v>
      </c>
      <c r="B179" s="160" t="s">
        <v>546</v>
      </c>
      <c r="C179" s="161">
        <v>262602</v>
      </c>
    </row>
    <row r="180" spans="1:3" x14ac:dyDescent="0.25">
      <c r="A180" s="159">
        <v>81200327</v>
      </c>
      <c r="B180" s="160" t="s">
        <v>572</v>
      </c>
      <c r="C180" s="161">
        <v>311245</v>
      </c>
    </row>
    <row r="181" spans="1:3" x14ac:dyDescent="0.25">
      <c r="A181" s="159">
        <v>81200328</v>
      </c>
      <c r="B181" s="160" t="s">
        <v>573</v>
      </c>
      <c r="C181" s="161">
        <v>4537221</v>
      </c>
    </row>
    <row r="182" spans="1:3" x14ac:dyDescent="0.25">
      <c r="A182" s="159">
        <v>81200329</v>
      </c>
      <c r="B182" s="160" t="s">
        <v>574</v>
      </c>
      <c r="C182" s="161">
        <v>45019</v>
      </c>
    </row>
    <row r="183" spans="1:3" x14ac:dyDescent="0.25">
      <c r="A183" s="159">
        <v>81200330</v>
      </c>
      <c r="B183" s="160" t="s">
        <v>575</v>
      </c>
      <c r="C183" s="161">
        <v>1116120</v>
      </c>
    </row>
    <row r="184" spans="1:3" x14ac:dyDescent="0.25">
      <c r="A184" s="159">
        <v>81200331</v>
      </c>
      <c r="B184" s="160" t="s">
        <v>576</v>
      </c>
      <c r="C184" s="161">
        <v>3155680</v>
      </c>
    </row>
    <row r="185" spans="1:3" x14ac:dyDescent="0.25">
      <c r="A185" s="159">
        <v>81200332</v>
      </c>
      <c r="B185" s="160" t="s">
        <v>577</v>
      </c>
      <c r="C185" s="161">
        <v>4291576</v>
      </c>
    </row>
    <row r="186" spans="1:3" x14ac:dyDescent="0.25">
      <c r="A186" s="159">
        <v>81200333</v>
      </c>
      <c r="B186" s="160" t="s">
        <v>578</v>
      </c>
      <c r="C186" s="161">
        <v>347276</v>
      </c>
    </row>
    <row r="187" spans="1:3" x14ac:dyDescent="0.25">
      <c r="A187" s="159">
        <v>81200334</v>
      </c>
      <c r="B187" s="160" t="s">
        <v>579</v>
      </c>
      <c r="C187" s="161">
        <v>703280</v>
      </c>
    </row>
    <row r="188" spans="1:3" x14ac:dyDescent="0.25">
      <c r="A188" s="159">
        <v>81200335</v>
      </c>
      <c r="B188" s="160" t="s">
        <v>580</v>
      </c>
      <c r="C188" s="161">
        <v>96554</v>
      </c>
    </row>
    <row r="189" spans="1:3" x14ac:dyDescent="0.25">
      <c r="A189" s="159">
        <v>81200337</v>
      </c>
      <c r="B189" s="160" t="s">
        <v>581</v>
      </c>
      <c r="C189" s="161">
        <v>925202</v>
      </c>
    </row>
    <row r="190" spans="1:3" x14ac:dyDescent="0.25">
      <c r="A190" s="159">
        <v>81200338</v>
      </c>
      <c r="B190" s="160" t="s">
        <v>582</v>
      </c>
      <c r="C190" s="161">
        <v>396633</v>
      </c>
    </row>
    <row r="191" spans="1:3" x14ac:dyDescent="0.25">
      <c r="A191" s="159">
        <v>82100137</v>
      </c>
      <c r="B191" s="160" t="s">
        <v>583</v>
      </c>
      <c r="C191" s="161">
        <v>28249</v>
      </c>
    </row>
    <row r="192" spans="1:3" x14ac:dyDescent="0.25">
      <c r="A192" s="159">
        <v>83100064</v>
      </c>
      <c r="B192" s="160" t="s">
        <v>584</v>
      </c>
      <c r="C192" s="161">
        <v>117547</v>
      </c>
    </row>
    <row r="193" spans="1:3" x14ac:dyDescent="0.25">
      <c r="A193" s="159">
        <v>83100065</v>
      </c>
      <c r="B193" s="160" t="s">
        <v>585</v>
      </c>
      <c r="C193" s="161">
        <v>176163</v>
      </c>
    </row>
    <row r="194" spans="1:3" x14ac:dyDescent="0.25">
      <c r="A194" s="159">
        <v>83100066</v>
      </c>
      <c r="B194" s="160" t="s">
        <v>586</v>
      </c>
      <c r="C194" s="161">
        <v>202267</v>
      </c>
    </row>
    <row r="195" spans="1:3" x14ac:dyDescent="0.25">
      <c r="A195" s="159">
        <v>83100067</v>
      </c>
      <c r="B195" s="160" t="s">
        <v>587</v>
      </c>
      <c r="C195" s="161">
        <v>270490</v>
      </c>
    </row>
    <row r="196" spans="1:3" x14ac:dyDescent="0.25">
      <c r="A196" s="159">
        <v>83100068</v>
      </c>
      <c r="B196" s="160" t="s">
        <v>588</v>
      </c>
      <c r="C196" s="161">
        <v>641324</v>
      </c>
    </row>
    <row r="197" spans="1:3" x14ac:dyDescent="0.25">
      <c r="A197" s="159">
        <v>83100069</v>
      </c>
      <c r="B197" s="160" t="s">
        <v>589</v>
      </c>
      <c r="C197" s="161">
        <v>456696</v>
      </c>
    </row>
    <row r="198" spans="1:3" x14ac:dyDescent="0.25">
      <c r="A198" s="159">
        <v>83100070</v>
      </c>
      <c r="B198" s="160" t="s">
        <v>590</v>
      </c>
      <c r="C198" s="161">
        <v>165206</v>
      </c>
    </row>
    <row r="199" spans="1:3" x14ac:dyDescent="0.25">
      <c r="A199" s="159">
        <v>83100071</v>
      </c>
      <c r="B199" s="160" t="s">
        <v>591</v>
      </c>
      <c r="C199" s="161">
        <v>257769</v>
      </c>
    </row>
    <row r="200" spans="1:3" x14ac:dyDescent="0.25">
      <c r="A200" s="159">
        <v>83100072</v>
      </c>
      <c r="B200" s="160" t="s">
        <v>592</v>
      </c>
      <c r="C200" s="161">
        <v>138580</v>
      </c>
    </row>
    <row r="201" spans="1:3" x14ac:dyDescent="0.25">
      <c r="A201" s="159">
        <v>83100073</v>
      </c>
      <c r="B201" s="160" t="s">
        <v>593</v>
      </c>
      <c r="C201" s="161">
        <v>98634</v>
      </c>
    </row>
    <row r="202" spans="1:3" x14ac:dyDescent="0.25">
      <c r="A202" s="159">
        <v>83100074</v>
      </c>
      <c r="B202" s="160" t="s">
        <v>594</v>
      </c>
      <c r="C202" s="161">
        <v>1008766</v>
      </c>
    </row>
    <row r="203" spans="1:3" x14ac:dyDescent="0.25">
      <c r="A203" s="159">
        <v>83100075</v>
      </c>
      <c r="B203" s="160" t="s">
        <v>594</v>
      </c>
      <c r="C203" s="161">
        <v>1008769</v>
      </c>
    </row>
    <row r="204" spans="1:3" x14ac:dyDescent="0.25">
      <c r="A204" s="159">
        <v>83100076</v>
      </c>
      <c r="B204" s="160" t="s">
        <v>595</v>
      </c>
      <c r="C204" s="161">
        <v>117031</v>
      </c>
    </row>
    <row r="205" spans="1:3" x14ac:dyDescent="0.25">
      <c r="A205" s="159">
        <v>83100077</v>
      </c>
      <c r="B205" s="160" t="s">
        <v>596</v>
      </c>
      <c r="C205" s="161">
        <v>215984</v>
      </c>
    </row>
    <row r="206" spans="1:3" x14ac:dyDescent="0.25">
      <c r="A206" s="159">
        <v>83100078</v>
      </c>
      <c r="B206" s="160" t="s">
        <v>597</v>
      </c>
      <c r="C206" s="161">
        <v>1931493</v>
      </c>
    </row>
    <row r="207" spans="1:3" x14ac:dyDescent="0.25">
      <c r="A207" s="159">
        <v>83100079</v>
      </c>
      <c r="B207" s="160" t="s">
        <v>598</v>
      </c>
      <c r="C207" s="161">
        <v>10749</v>
      </c>
    </row>
    <row r="208" spans="1:3" x14ac:dyDescent="0.25">
      <c r="A208" s="159">
        <v>83100080</v>
      </c>
      <c r="B208" s="160" t="s">
        <v>599</v>
      </c>
      <c r="C208" s="161">
        <v>120352</v>
      </c>
    </row>
    <row r="209" spans="1:3" x14ac:dyDescent="0.25">
      <c r="A209" s="159">
        <v>83100081</v>
      </c>
      <c r="B209" s="160" t="s">
        <v>600</v>
      </c>
      <c r="C209" s="161">
        <v>6313939</v>
      </c>
    </row>
    <row r="210" spans="1:3" x14ac:dyDescent="0.25">
      <c r="A210" s="159">
        <v>83100082</v>
      </c>
      <c r="B210" s="160" t="s">
        <v>601</v>
      </c>
      <c r="C210" s="161">
        <v>6888466</v>
      </c>
    </row>
    <row r="211" spans="1:3" x14ac:dyDescent="0.25">
      <c r="A211" s="159">
        <v>83100083</v>
      </c>
      <c r="B211" s="160" t="s">
        <v>602</v>
      </c>
      <c r="C211" s="161">
        <v>915204</v>
      </c>
    </row>
    <row r="212" spans="1:3" x14ac:dyDescent="0.25">
      <c r="A212" s="159">
        <v>86100032</v>
      </c>
      <c r="B212" s="160" t="s">
        <v>603</v>
      </c>
      <c r="C212" s="161">
        <v>211164</v>
      </c>
    </row>
    <row r="213" spans="1:3" x14ac:dyDescent="0.25">
      <c r="A213" s="159">
        <v>87100374</v>
      </c>
      <c r="B213" s="160" t="s">
        <v>604</v>
      </c>
      <c r="C213" s="161">
        <v>75951</v>
      </c>
    </row>
    <row r="214" spans="1:3" x14ac:dyDescent="0.25">
      <c r="A214" s="159">
        <v>87100375</v>
      </c>
      <c r="B214" s="160" t="s">
        <v>605</v>
      </c>
      <c r="C214" s="161">
        <v>7516</v>
      </c>
    </row>
    <row r="215" spans="1:3" x14ac:dyDescent="0.25">
      <c r="A215" s="159">
        <v>87100376</v>
      </c>
      <c r="B215" s="160" t="s">
        <v>605</v>
      </c>
      <c r="C215" s="161">
        <v>7516</v>
      </c>
    </row>
    <row r="216" spans="1:3" x14ac:dyDescent="0.25">
      <c r="A216" s="159">
        <v>87100377</v>
      </c>
      <c r="B216" s="160" t="s">
        <v>605</v>
      </c>
      <c r="C216" s="161">
        <v>7516</v>
      </c>
    </row>
    <row r="217" spans="1:3" x14ac:dyDescent="0.25">
      <c r="A217" s="159">
        <v>87100378</v>
      </c>
      <c r="B217" s="160" t="s">
        <v>605</v>
      </c>
      <c r="C217" s="161">
        <v>7516</v>
      </c>
    </row>
    <row r="218" spans="1:3" x14ac:dyDescent="0.25">
      <c r="A218" s="159">
        <v>87100379</v>
      </c>
      <c r="B218" s="160" t="s">
        <v>605</v>
      </c>
      <c r="C218" s="161">
        <v>7516</v>
      </c>
    </row>
    <row r="219" spans="1:3" x14ac:dyDescent="0.25">
      <c r="A219" s="159">
        <v>87100380</v>
      </c>
      <c r="B219" s="160" t="s">
        <v>605</v>
      </c>
      <c r="C219" s="161">
        <v>7516</v>
      </c>
    </row>
    <row r="220" spans="1:3" x14ac:dyDescent="0.25">
      <c r="A220" s="159">
        <v>87100381</v>
      </c>
      <c r="B220" s="160" t="s">
        <v>605</v>
      </c>
      <c r="C220" s="161">
        <v>7516</v>
      </c>
    </row>
    <row r="221" spans="1:3" x14ac:dyDescent="0.25">
      <c r="A221" s="159">
        <v>87100382</v>
      </c>
      <c r="B221" s="160" t="s">
        <v>605</v>
      </c>
      <c r="C221" s="161">
        <v>7517</v>
      </c>
    </row>
    <row r="222" spans="1:3" x14ac:dyDescent="0.25">
      <c r="A222" s="159">
        <v>87100384</v>
      </c>
      <c r="B222" s="160" t="s">
        <v>606</v>
      </c>
      <c r="C222" s="161">
        <v>216703</v>
      </c>
    </row>
    <row r="223" spans="1:3" x14ac:dyDescent="0.25">
      <c r="A223" s="159">
        <v>87100385</v>
      </c>
      <c r="B223" s="160" t="s">
        <v>607</v>
      </c>
      <c r="C223" s="161">
        <v>143368</v>
      </c>
    </row>
    <row r="224" spans="1:3" x14ac:dyDescent="0.25">
      <c r="A224" s="159">
        <v>87100386</v>
      </c>
      <c r="B224" s="160" t="s">
        <v>608</v>
      </c>
      <c r="C224" s="161">
        <v>58852</v>
      </c>
    </row>
    <row r="225" spans="1:3" x14ac:dyDescent="0.25">
      <c r="A225" s="159">
        <v>87100387</v>
      </c>
      <c r="B225" s="160" t="s">
        <v>609</v>
      </c>
      <c r="C225" s="161">
        <v>51724</v>
      </c>
    </row>
    <row r="226" spans="1:3" x14ac:dyDescent="0.25">
      <c r="A226" s="159">
        <v>87100389</v>
      </c>
      <c r="B226" s="160" t="s">
        <v>610</v>
      </c>
      <c r="C226" s="161">
        <v>37452</v>
      </c>
    </row>
    <row r="227" spans="1:3" x14ac:dyDescent="0.25">
      <c r="A227" s="159">
        <v>87100392</v>
      </c>
      <c r="B227" s="160" t="s">
        <v>611</v>
      </c>
      <c r="C227" s="161">
        <v>185217</v>
      </c>
    </row>
    <row r="228" spans="1:3" x14ac:dyDescent="0.25">
      <c r="A228" s="159">
        <v>87100393</v>
      </c>
      <c r="B228" s="160" t="s">
        <v>612</v>
      </c>
      <c r="C228" s="161">
        <v>43767</v>
      </c>
    </row>
    <row r="229" spans="1:3" x14ac:dyDescent="0.25">
      <c r="A229" s="159">
        <v>87100394</v>
      </c>
      <c r="B229" s="160" t="s">
        <v>613</v>
      </c>
      <c r="C229" s="161">
        <v>133259</v>
      </c>
    </row>
    <row r="230" spans="1:3" x14ac:dyDescent="0.25">
      <c r="A230" s="159">
        <v>87100397</v>
      </c>
      <c r="B230" s="160" t="s">
        <v>614</v>
      </c>
      <c r="C230" s="161">
        <v>63218.8</v>
      </c>
    </row>
    <row r="231" spans="1:3" x14ac:dyDescent="0.25">
      <c r="A231" s="159">
        <v>87100398</v>
      </c>
      <c r="B231" s="160" t="s">
        <v>615</v>
      </c>
      <c r="C231" s="161">
        <v>1173349.83</v>
      </c>
    </row>
    <row r="232" spans="1:3" x14ac:dyDescent="0.25">
      <c r="A232" s="159">
        <v>87100400</v>
      </c>
      <c r="B232" s="160" t="s">
        <v>616</v>
      </c>
      <c r="C232" s="161">
        <v>16364.26</v>
      </c>
    </row>
    <row r="233" spans="1:3" x14ac:dyDescent="0.25">
      <c r="A233" s="159">
        <v>87100401</v>
      </c>
      <c r="B233" s="160" t="s">
        <v>617</v>
      </c>
      <c r="C233" s="161">
        <v>14459</v>
      </c>
    </row>
    <row r="234" spans="1:3" x14ac:dyDescent="0.25">
      <c r="A234" s="159">
        <v>88100040</v>
      </c>
      <c r="B234" s="160" t="s">
        <v>618</v>
      </c>
      <c r="C234" s="161">
        <v>1367</v>
      </c>
    </row>
    <row r="235" spans="1:3" x14ac:dyDescent="0.25">
      <c r="A235" s="159">
        <v>88100041</v>
      </c>
      <c r="B235" s="160" t="s">
        <v>619</v>
      </c>
      <c r="C235" s="161">
        <v>180957</v>
      </c>
    </row>
    <row r="236" spans="1:3" x14ac:dyDescent="0.25">
      <c r="A236" s="159">
        <v>88100042</v>
      </c>
      <c r="B236" s="160" t="s">
        <v>620</v>
      </c>
      <c r="C236" s="161">
        <v>129326</v>
      </c>
    </row>
    <row r="237" spans="1:3" x14ac:dyDescent="0.25">
      <c r="A237" s="159">
        <v>88100043</v>
      </c>
      <c r="B237" s="160" t="s">
        <v>620</v>
      </c>
      <c r="C237" s="161">
        <v>251989</v>
      </c>
    </row>
    <row r="238" spans="1:3" x14ac:dyDescent="0.25">
      <c r="A238" s="159">
        <v>88100044</v>
      </c>
      <c r="B238" s="160" t="s">
        <v>621</v>
      </c>
      <c r="C238" s="161">
        <v>329085</v>
      </c>
    </row>
    <row r="239" spans="1:3" x14ac:dyDescent="0.25">
      <c r="A239" s="159">
        <v>88100045</v>
      </c>
      <c r="B239" s="160" t="s">
        <v>622</v>
      </c>
      <c r="C239" s="161">
        <v>6577</v>
      </c>
    </row>
    <row r="240" spans="1:3" x14ac:dyDescent="0.25">
      <c r="A240" s="159">
        <v>88100046</v>
      </c>
      <c r="B240" s="160" t="s">
        <v>623</v>
      </c>
      <c r="C240" s="161">
        <v>12467</v>
      </c>
    </row>
    <row r="241" spans="1:3" x14ac:dyDescent="0.25">
      <c r="A241" s="159">
        <v>88100048</v>
      </c>
      <c r="B241" s="160" t="s">
        <v>624</v>
      </c>
      <c r="C241" s="161">
        <v>286993</v>
      </c>
    </row>
    <row r="242" spans="1:3" x14ac:dyDescent="0.25">
      <c r="A242" s="159">
        <v>88100050</v>
      </c>
      <c r="B242" s="160" t="s">
        <v>625</v>
      </c>
      <c r="C242" s="161">
        <v>202776</v>
      </c>
    </row>
    <row r="243" spans="1:3" x14ac:dyDescent="0.25">
      <c r="A243" s="159">
        <v>88100051</v>
      </c>
      <c r="B243" s="160" t="s">
        <v>626</v>
      </c>
      <c r="C243" s="161">
        <v>65963</v>
      </c>
    </row>
    <row r="244" spans="1:3" x14ac:dyDescent="0.25">
      <c r="A244" s="159">
        <v>88100052</v>
      </c>
      <c r="B244" s="160" t="s">
        <v>627</v>
      </c>
      <c r="C244" s="161">
        <v>203944</v>
      </c>
    </row>
    <row r="245" spans="1:3" x14ac:dyDescent="0.25">
      <c r="A245" s="159">
        <v>88100053</v>
      </c>
      <c r="B245" s="160" t="s">
        <v>628</v>
      </c>
      <c r="C245" s="161">
        <v>82452</v>
      </c>
    </row>
    <row r="246" spans="1:3" x14ac:dyDescent="0.25">
      <c r="A246" s="159">
        <v>88100054</v>
      </c>
      <c r="B246" s="160" t="s">
        <v>629</v>
      </c>
      <c r="C246" s="161">
        <v>127040</v>
      </c>
    </row>
    <row r="247" spans="1:3" x14ac:dyDescent="0.25">
      <c r="A247" s="159">
        <v>88100055</v>
      </c>
      <c r="B247" s="160" t="s">
        <v>630</v>
      </c>
      <c r="C247" s="161">
        <v>68406</v>
      </c>
    </row>
    <row r="248" spans="1:3" x14ac:dyDescent="0.25">
      <c r="A248" s="159">
        <v>88100056</v>
      </c>
      <c r="B248" s="160" t="s">
        <v>629</v>
      </c>
      <c r="C248" s="161">
        <v>127771</v>
      </c>
    </row>
    <row r="249" spans="1:3" x14ac:dyDescent="0.25">
      <c r="A249" s="159">
        <v>88100057</v>
      </c>
      <c r="B249" s="160" t="s">
        <v>626</v>
      </c>
      <c r="C249" s="161">
        <v>66344</v>
      </c>
    </row>
    <row r="250" spans="1:3" x14ac:dyDescent="0.25">
      <c r="A250" s="159">
        <v>88100058</v>
      </c>
      <c r="B250" s="160" t="s">
        <v>631</v>
      </c>
      <c r="C250" s="161">
        <v>68800</v>
      </c>
    </row>
    <row r="251" spans="1:3" x14ac:dyDescent="0.25">
      <c r="A251" s="159">
        <v>88100059</v>
      </c>
      <c r="B251" s="160" t="s">
        <v>632</v>
      </c>
      <c r="C251" s="161">
        <v>656728</v>
      </c>
    </row>
    <row r="252" spans="1:3" x14ac:dyDescent="0.25">
      <c r="A252" s="159">
        <v>88100060</v>
      </c>
      <c r="B252" s="160" t="s">
        <v>627</v>
      </c>
      <c r="C252" s="161">
        <v>413721</v>
      </c>
    </row>
    <row r="253" spans="1:3" x14ac:dyDescent="0.25">
      <c r="A253" s="159">
        <v>88100061</v>
      </c>
      <c r="B253" s="160" t="s">
        <v>633</v>
      </c>
      <c r="C253" s="161">
        <v>215883</v>
      </c>
    </row>
    <row r="254" spans="1:3" x14ac:dyDescent="0.25">
      <c r="A254" s="159">
        <v>88100062</v>
      </c>
      <c r="B254" s="160" t="s">
        <v>634</v>
      </c>
      <c r="C254" s="161">
        <v>82929</v>
      </c>
    </row>
    <row r="255" spans="1:3" x14ac:dyDescent="0.25">
      <c r="A255" s="159">
        <v>88100063</v>
      </c>
      <c r="B255" s="160" t="s">
        <v>635</v>
      </c>
      <c r="C255" s="161">
        <v>128501</v>
      </c>
    </row>
    <row r="256" spans="1:3" x14ac:dyDescent="0.25">
      <c r="A256" s="159">
        <v>88100064</v>
      </c>
      <c r="B256" s="160" t="s">
        <v>636</v>
      </c>
      <c r="C256" s="161">
        <v>118107</v>
      </c>
    </row>
    <row r="257" spans="1:3" x14ac:dyDescent="0.25">
      <c r="A257" s="159">
        <v>88100065</v>
      </c>
      <c r="B257" s="160" t="s">
        <v>637</v>
      </c>
      <c r="C257" s="161">
        <v>13307</v>
      </c>
    </row>
    <row r="258" spans="1:3" x14ac:dyDescent="0.25">
      <c r="A258" s="159">
        <v>88100066</v>
      </c>
      <c r="B258" s="160" t="s">
        <v>638</v>
      </c>
      <c r="C258" s="161">
        <v>41284</v>
      </c>
    </row>
    <row r="259" spans="1:3" x14ac:dyDescent="0.25">
      <c r="A259" s="159">
        <v>88100067</v>
      </c>
      <c r="B259" s="160" t="s">
        <v>639</v>
      </c>
      <c r="C259" s="161">
        <v>456947</v>
      </c>
    </row>
    <row r="260" spans="1:3" x14ac:dyDescent="0.25">
      <c r="A260" s="159">
        <v>88100068</v>
      </c>
      <c r="B260" s="160" t="s">
        <v>640</v>
      </c>
      <c r="C260" s="161">
        <v>65798</v>
      </c>
    </row>
    <row r="261" spans="1:3" x14ac:dyDescent="0.25">
      <c r="A261" s="159">
        <v>88100069</v>
      </c>
      <c r="B261" s="160" t="s">
        <v>641</v>
      </c>
      <c r="C261" s="161">
        <v>12028</v>
      </c>
    </row>
    <row r="262" spans="1:3" x14ac:dyDescent="0.25">
      <c r="A262" s="159">
        <v>88100070</v>
      </c>
      <c r="B262" s="160" t="s">
        <v>642</v>
      </c>
      <c r="C262" s="161">
        <v>20804</v>
      </c>
    </row>
    <row r="263" spans="1:3" x14ac:dyDescent="0.25">
      <c r="A263" s="159">
        <v>88100071</v>
      </c>
      <c r="B263" s="160" t="s">
        <v>643</v>
      </c>
      <c r="C263" s="161">
        <v>349432</v>
      </c>
    </row>
    <row r="264" spans="1:3" x14ac:dyDescent="0.25">
      <c r="A264" s="159">
        <v>88100072</v>
      </c>
      <c r="B264" s="160" t="s">
        <v>644</v>
      </c>
      <c r="C264" s="161">
        <v>135446</v>
      </c>
    </row>
    <row r="265" spans="1:3" x14ac:dyDescent="0.25">
      <c r="A265" s="159">
        <v>88100073</v>
      </c>
      <c r="B265" s="160" t="s">
        <v>645</v>
      </c>
      <c r="C265" s="161">
        <v>274147</v>
      </c>
    </row>
    <row r="266" spans="1:3" x14ac:dyDescent="0.25">
      <c r="A266" s="159">
        <v>88100074</v>
      </c>
      <c r="B266" s="160" t="s">
        <v>646</v>
      </c>
      <c r="C266" s="161">
        <v>320785</v>
      </c>
    </row>
    <row r="267" spans="1:3" x14ac:dyDescent="0.25">
      <c r="A267" s="159">
        <v>88100075</v>
      </c>
      <c r="B267" s="160" t="s">
        <v>643</v>
      </c>
      <c r="C267" s="161">
        <v>158858</v>
      </c>
    </row>
    <row r="268" spans="1:3" x14ac:dyDescent="0.25">
      <c r="A268" s="159">
        <v>88100076</v>
      </c>
      <c r="B268" s="160" t="s">
        <v>647</v>
      </c>
      <c r="C268" s="161">
        <v>811658</v>
      </c>
    </row>
    <row r="269" spans="1:3" x14ac:dyDescent="0.25">
      <c r="A269" s="159">
        <v>88300012</v>
      </c>
      <c r="B269" s="160" t="s">
        <v>648</v>
      </c>
      <c r="C269" s="161">
        <v>56650</v>
      </c>
    </row>
    <row r="270" spans="1:3" x14ac:dyDescent="0.25">
      <c r="A270" s="159">
        <v>88300013</v>
      </c>
      <c r="B270" s="160" t="s">
        <v>649</v>
      </c>
      <c r="C270" s="161">
        <v>79665</v>
      </c>
    </row>
    <row r="271" spans="1:3" x14ac:dyDescent="0.25">
      <c r="A271" s="159">
        <v>88300014</v>
      </c>
      <c r="B271" s="160" t="s">
        <v>650</v>
      </c>
      <c r="C271" s="161">
        <v>123923</v>
      </c>
    </row>
    <row r="272" spans="1:3" x14ac:dyDescent="0.2">
      <c r="A272" s="162">
        <v>740100065</v>
      </c>
      <c r="B272" s="162" t="s">
        <v>651</v>
      </c>
      <c r="C272" s="160">
        <v>54992584.840000004</v>
      </c>
    </row>
    <row r="273" spans="1:3" x14ac:dyDescent="0.2">
      <c r="A273" s="162">
        <v>740100066</v>
      </c>
      <c r="B273" s="162" t="s">
        <v>652</v>
      </c>
      <c r="C273" s="160">
        <v>10811887.4</v>
      </c>
    </row>
    <row r="274" spans="1:3" x14ac:dyDescent="0.2">
      <c r="A274" s="162">
        <v>740300072</v>
      </c>
      <c r="B274" s="162" t="s">
        <v>653</v>
      </c>
      <c r="C274" s="160">
        <v>208782.21</v>
      </c>
    </row>
    <row r="275" spans="1:3" x14ac:dyDescent="0.2">
      <c r="A275" s="162">
        <v>740300074</v>
      </c>
      <c r="B275" s="162" t="s">
        <v>654</v>
      </c>
      <c r="C275" s="160">
        <v>48263.03</v>
      </c>
    </row>
    <row r="276" spans="1:3" x14ac:dyDescent="0.2">
      <c r="A276" s="162">
        <v>740300090</v>
      </c>
      <c r="B276" s="162" t="s">
        <v>655</v>
      </c>
      <c r="C276" s="160">
        <v>1146672.3500000001</v>
      </c>
    </row>
    <row r="277" spans="1:3" x14ac:dyDescent="0.2">
      <c r="A277" s="162">
        <v>810103152</v>
      </c>
      <c r="B277" s="162" t="s">
        <v>656</v>
      </c>
      <c r="C277" s="160">
        <v>42582.76</v>
      </c>
    </row>
    <row r="278" spans="1:3" x14ac:dyDescent="0.2">
      <c r="A278" s="162">
        <v>810103153</v>
      </c>
      <c r="B278" s="162" t="s">
        <v>656</v>
      </c>
      <c r="C278" s="160">
        <v>42582.76</v>
      </c>
    </row>
    <row r="279" spans="1:3" x14ac:dyDescent="0.2">
      <c r="A279" s="162">
        <v>810103239</v>
      </c>
      <c r="B279" s="162" t="s">
        <v>657</v>
      </c>
      <c r="C279" s="160">
        <v>13672.82</v>
      </c>
    </row>
    <row r="280" spans="1:3" x14ac:dyDescent="0.2">
      <c r="A280" s="162">
        <v>810103240</v>
      </c>
      <c r="B280" s="162" t="s">
        <v>657</v>
      </c>
      <c r="C280" s="160">
        <v>13672.82</v>
      </c>
    </row>
    <row r="281" spans="1:3" x14ac:dyDescent="0.2">
      <c r="A281" s="162">
        <v>810103241</v>
      </c>
      <c r="B281" s="162" t="s">
        <v>658</v>
      </c>
      <c r="C281" s="160">
        <v>2734.6</v>
      </c>
    </row>
    <row r="282" spans="1:3" x14ac:dyDescent="0.2">
      <c r="A282" s="162">
        <v>810103242</v>
      </c>
      <c r="B282" s="162" t="s">
        <v>658</v>
      </c>
      <c r="C282" s="160">
        <v>2734.6</v>
      </c>
    </row>
    <row r="283" spans="1:3" x14ac:dyDescent="0.2">
      <c r="A283" s="162">
        <v>810103243</v>
      </c>
      <c r="B283" s="162" t="s">
        <v>658</v>
      </c>
      <c r="C283" s="160">
        <v>2734.6</v>
      </c>
    </row>
    <row r="284" spans="1:3" x14ac:dyDescent="0.2">
      <c r="A284" s="162">
        <v>810103244</v>
      </c>
      <c r="B284" s="162" t="s">
        <v>658</v>
      </c>
      <c r="C284" s="160">
        <v>2734.6</v>
      </c>
    </row>
    <row r="285" spans="1:3" x14ac:dyDescent="0.2">
      <c r="A285" s="162">
        <v>810103245</v>
      </c>
      <c r="B285" s="162" t="s">
        <v>659</v>
      </c>
      <c r="C285" s="160">
        <v>2051.02</v>
      </c>
    </row>
    <row r="286" spans="1:3" x14ac:dyDescent="0.2">
      <c r="A286" s="162">
        <v>810103246</v>
      </c>
      <c r="B286" s="162" t="s">
        <v>659</v>
      </c>
      <c r="C286" s="160">
        <v>2051.02</v>
      </c>
    </row>
    <row r="287" spans="1:3" x14ac:dyDescent="0.2">
      <c r="A287" s="162">
        <v>810103249</v>
      </c>
      <c r="B287" s="162" t="s">
        <v>660</v>
      </c>
      <c r="C287" s="160">
        <v>235561.5</v>
      </c>
    </row>
    <row r="288" spans="1:3" x14ac:dyDescent="0.2">
      <c r="A288" s="162">
        <v>810103250</v>
      </c>
      <c r="B288" s="162" t="s">
        <v>660</v>
      </c>
      <c r="C288" s="160">
        <v>235561.51</v>
      </c>
    </row>
    <row r="289" spans="1:3" x14ac:dyDescent="0.2">
      <c r="A289" s="162">
        <v>810103374</v>
      </c>
      <c r="B289" s="162" t="s">
        <v>661</v>
      </c>
      <c r="C289" s="160">
        <v>127609.06</v>
      </c>
    </row>
    <row r="290" spans="1:3" x14ac:dyDescent="0.2">
      <c r="A290" s="162">
        <v>810103375</v>
      </c>
      <c r="B290" s="162" t="s">
        <v>661</v>
      </c>
      <c r="C290" s="160">
        <v>127609.06</v>
      </c>
    </row>
    <row r="291" spans="1:3" x14ac:dyDescent="0.2">
      <c r="A291" s="162">
        <v>810103388</v>
      </c>
      <c r="B291" s="162" t="s">
        <v>662</v>
      </c>
      <c r="C291" s="160">
        <v>105064.25</v>
      </c>
    </row>
    <row r="292" spans="1:3" x14ac:dyDescent="0.2">
      <c r="A292" s="162">
        <v>810103389</v>
      </c>
      <c r="B292" s="162" t="s">
        <v>663</v>
      </c>
      <c r="C292" s="160">
        <v>64659</v>
      </c>
    </row>
    <row r="293" spans="1:3" x14ac:dyDescent="0.2">
      <c r="A293" s="162">
        <v>810103390</v>
      </c>
      <c r="B293" s="162" t="s">
        <v>663</v>
      </c>
      <c r="C293" s="160">
        <v>70300.789999999994</v>
      </c>
    </row>
    <row r="294" spans="1:3" x14ac:dyDescent="0.2">
      <c r="A294" s="162">
        <v>810103391</v>
      </c>
      <c r="B294" s="162" t="s">
        <v>663</v>
      </c>
      <c r="C294" s="160">
        <v>75942.559999999998</v>
      </c>
    </row>
    <row r="295" spans="1:3" x14ac:dyDescent="0.2">
      <c r="A295" s="162">
        <v>810103547</v>
      </c>
      <c r="B295" s="162" t="s">
        <v>664</v>
      </c>
      <c r="C295" s="160">
        <v>603984.18000000005</v>
      </c>
    </row>
    <row r="296" spans="1:3" x14ac:dyDescent="0.2">
      <c r="A296" s="162">
        <v>810103637</v>
      </c>
      <c r="B296" s="162" t="s">
        <v>665</v>
      </c>
      <c r="C296" s="160">
        <v>155946.29</v>
      </c>
    </row>
    <row r="297" spans="1:3" x14ac:dyDescent="0.2">
      <c r="A297" s="162">
        <v>810103648</v>
      </c>
      <c r="B297" s="162" t="s">
        <v>666</v>
      </c>
      <c r="C297" s="160">
        <v>814828.24</v>
      </c>
    </row>
    <row r="298" spans="1:3" x14ac:dyDescent="0.2">
      <c r="A298" s="162">
        <v>810103685</v>
      </c>
      <c r="B298" s="162" t="s">
        <v>661</v>
      </c>
      <c r="C298" s="160">
        <v>302440.59999999998</v>
      </c>
    </row>
    <row r="299" spans="1:3" x14ac:dyDescent="0.2">
      <c r="A299" s="162">
        <v>810103686</v>
      </c>
      <c r="B299" s="162" t="s">
        <v>661</v>
      </c>
      <c r="C299" s="160">
        <v>302440.59999999998</v>
      </c>
    </row>
    <row r="300" spans="1:3" x14ac:dyDescent="0.2">
      <c r="A300" s="162">
        <v>810103687</v>
      </c>
      <c r="B300" s="162" t="s">
        <v>661</v>
      </c>
      <c r="C300" s="160">
        <v>302440.59999999998</v>
      </c>
    </row>
    <row r="301" spans="1:3" x14ac:dyDescent="0.2">
      <c r="A301" s="162">
        <v>810103688</v>
      </c>
      <c r="B301" s="162" t="s">
        <v>661</v>
      </c>
      <c r="C301" s="160">
        <v>302440.59999999998</v>
      </c>
    </row>
    <row r="302" spans="1:3" x14ac:dyDescent="0.2">
      <c r="A302" s="162">
        <v>810103689</v>
      </c>
      <c r="B302" s="162" t="s">
        <v>667</v>
      </c>
      <c r="C302" s="160">
        <v>2152117.48</v>
      </c>
    </row>
    <row r="303" spans="1:3" x14ac:dyDescent="0.2">
      <c r="A303" s="162">
        <v>810103690</v>
      </c>
      <c r="B303" s="162" t="s">
        <v>667</v>
      </c>
      <c r="C303" s="160">
        <v>2152117.48</v>
      </c>
    </row>
    <row r="304" spans="1:3" x14ac:dyDescent="0.2">
      <c r="A304" s="162">
        <v>810103691</v>
      </c>
      <c r="B304" s="162" t="s">
        <v>668</v>
      </c>
      <c r="C304" s="160">
        <v>9008742.0899999999</v>
      </c>
    </row>
    <row r="305" spans="1:3" x14ac:dyDescent="0.2">
      <c r="A305" s="162">
        <v>810103692</v>
      </c>
      <c r="B305" s="162" t="s">
        <v>669</v>
      </c>
      <c r="C305" s="160">
        <v>4423115.8499999996</v>
      </c>
    </row>
    <row r="306" spans="1:3" x14ac:dyDescent="0.2">
      <c r="A306" s="162">
        <v>810103693</v>
      </c>
      <c r="B306" s="162" t="s">
        <v>670</v>
      </c>
      <c r="C306" s="160">
        <v>3983282.41</v>
      </c>
    </row>
    <row r="307" spans="1:3" x14ac:dyDescent="0.2">
      <c r="A307" s="162">
        <v>810103695</v>
      </c>
      <c r="B307" s="162" t="s">
        <v>671</v>
      </c>
      <c r="C307" s="160">
        <v>2950055.34</v>
      </c>
    </row>
    <row r="308" spans="1:3" x14ac:dyDescent="0.2">
      <c r="A308" s="162">
        <v>810103696</v>
      </c>
      <c r="B308" s="162" t="s">
        <v>672</v>
      </c>
      <c r="C308" s="160">
        <v>53871.29</v>
      </c>
    </row>
    <row r="309" spans="1:3" x14ac:dyDescent="0.2">
      <c r="A309" s="162">
        <v>810103697</v>
      </c>
      <c r="B309" s="162" t="s">
        <v>672</v>
      </c>
      <c r="C309" s="160">
        <v>53871.29</v>
      </c>
    </row>
    <row r="310" spans="1:3" x14ac:dyDescent="0.2">
      <c r="A310" s="162">
        <v>810103698</v>
      </c>
      <c r="B310" s="162" t="s">
        <v>673</v>
      </c>
      <c r="C310" s="160">
        <v>246756.92</v>
      </c>
    </row>
    <row r="311" spans="1:3" x14ac:dyDescent="0.2">
      <c r="A311" s="162">
        <v>810103752</v>
      </c>
      <c r="B311" s="162" t="s">
        <v>674</v>
      </c>
      <c r="C311" s="160">
        <v>2077452.68</v>
      </c>
    </row>
    <row r="312" spans="1:3" x14ac:dyDescent="0.2">
      <c r="A312" s="162">
        <v>810103753</v>
      </c>
      <c r="B312" s="162" t="s">
        <v>674</v>
      </c>
      <c r="C312" s="160">
        <v>2077452.68</v>
      </c>
    </row>
    <row r="313" spans="1:3" x14ac:dyDescent="0.2">
      <c r="A313" s="162">
        <v>810103754</v>
      </c>
      <c r="B313" s="162" t="s">
        <v>674</v>
      </c>
      <c r="C313" s="160">
        <v>2077452.68</v>
      </c>
    </row>
    <row r="314" spans="1:3" x14ac:dyDescent="0.2">
      <c r="A314" s="162">
        <v>810103790</v>
      </c>
      <c r="B314" s="162" t="s">
        <v>675</v>
      </c>
      <c r="C314" s="160">
        <v>27013.17</v>
      </c>
    </row>
    <row r="315" spans="1:3" x14ac:dyDescent="0.2">
      <c r="A315" s="162">
        <v>810103791</v>
      </c>
      <c r="B315" s="162" t="s">
        <v>675</v>
      </c>
      <c r="C315" s="160">
        <v>27013.17</v>
      </c>
    </row>
    <row r="316" spans="1:3" x14ac:dyDescent="0.2">
      <c r="A316" s="162">
        <v>810103792</v>
      </c>
      <c r="B316" s="162" t="s">
        <v>675</v>
      </c>
      <c r="C316" s="160">
        <v>27013.17</v>
      </c>
    </row>
    <row r="317" spans="1:3" x14ac:dyDescent="0.2">
      <c r="A317" s="162">
        <v>810103793</v>
      </c>
      <c r="B317" s="162" t="s">
        <v>675</v>
      </c>
      <c r="C317" s="160">
        <v>27013.17</v>
      </c>
    </row>
    <row r="318" spans="1:3" x14ac:dyDescent="0.2">
      <c r="A318" s="162">
        <v>810103794</v>
      </c>
      <c r="B318" s="162" t="s">
        <v>675</v>
      </c>
      <c r="C318" s="160">
        <v>27013.17</v>
      </c>
    </row>
    <row r="319" spans="1:3" x14ac:dyDescent="0.2">
      <c r="A319" s="162">
        <v>810103795</v>
      </c>
      <c r="B319" s="162" t="s">
        <v>675</v>
      </c>
      <c r="C319" s="160">
        <v>27013.17</v>
      </c>
    </row>
    <row r="320" spans="1:3" x14ac:dyDescent="0.2">
      <c r="A320" s="162">
        <v>810103796</v>
      </c>
      <c r="B320" s="162" t="s">
        <v>675</v>
      </c>
      <c r="C320" s="160">
        <v>27013.17</v>
      </c>
    </row>
    <row r="321" spans="1:3" x14ac:dyDescent="0.2">
      <c r="A321" s="162">
        <v>810103797</v>
      </c>
      <c r="B321" s="162" t="s">
        <v>675</v>
      </c>
      <c r="C321" s="160">
        <v>27013.17</v>
      </c>
    </row>
    <row r="322" spans="1:3" x14ac:dyDescent="0.2">
      <c r="A322" s="162">
        <v>810103798</v>
      </c>
      <c r="B322" s="162" t="s">
        <v>675</v>
      </c>
      <c r="C322" s="160">
        <v>27013.17</v>
      </c>
    </row>
    <row r="323" spans="1:3" x14ac:dyDescent="0.2">
      <c r="A323" s="162">
        <v>810103799</v>
      </c>
      <c r="B323" s="162" t="s">
        <v>675</v>
      </c>
      <c r="C323" s="160">
        <v>27013.17</v>
      </c>
    </row>
    <row r="324" spans="1:3" x14ac:dyDescent="0.2">
      <c r="A324" s="162">
        <v>810103800</v>
      </c>
      <c r="B324" s="162" t="s">
        <v>675</v>
      </c>
      <c r="C324" s="160">
        <v>27013.17</v>
      </c>
    </row>
    <row r="325" spans="1:3" x14ac:dyDescent="0.2">
      <c r="A325" s="162">
        <v>810103801</v>
      </c>
      <c r="B325" s="162" t="s">
        <v>675</v>
      </c>
      <c r="C325" s="160">
        <v>27013.17</v>
      </c>
    </row>
    <row r="326" spans="1:3" x14ac:dyDescent="0.2">
      <c r="A326" s="162">
        <v>810103802</v>
      </c>
      <c r="B326" s="162" t="s">
        <v>675</v>
      </c>
      <c r="C326" s="160">
        <v>27013.17</v>
      </c>
    </row>
    <row r="327" spans="1:3" x14ac:dyDescent="0.2">
      <c r="A327" s="162">
        <v>810103803</v>
      </c>
      <c r="B327" s="162" t="s">
        <v>675</v>
      </c>
      <c r="C327" s="160">
        <v>27013.17</v>
      </c>
    </row>
    <row r="328" spans="1:3" x14ac:dyDescent="0.2">
      <c r="A328" s="162">
        <v>810103804</v>
      </c>
      <c r="B328" s="162" t="s">
        <v>675</v>
      </c>
      <c r="C328" s="160">
        <v>27013.17</v>
      </c>
    </row>
    <row r="329" spans="1:3" x14ac:dyDescent="0.2">
      <c r="A329" s="162">
        <v>810103805</v>
      </c>
      <c r="B329" s="162" t="s">
        <v>675</v>
      </c>
      <c r="C329" s="160">
        <v>27013.17</v>
      </c>
    </row>
    <row r="330" spans="1:3" x14ac:dyDescent="0.2">
      <c r="A330" s="162">
        <v>810103806</v>
      </c>
      <c r="B330" s="162" t="s">
        <v>675</v>
      </c>
      <c r="C330" s="160">
        <v>27013.17</v>
      </c>
    </row>
    <row r="331" spans="1:3" x14ac:dyDescent="0.2">
      <c r="A331" s="162">
        <v>810103807</v>
      </c>
      <c r="B331" s="162" t="s">
        <v>675</v>
      </c>
      <c r="C331" s="160">
        <v>27013.17</v>
      </c>
    </row>
    <row r="332" spans="1:3" x14ac:dyDescent="0.2">
      <c r="A332" s="162">
        <v>810103808</v>
      </c>
      <c r="B332" s="162" t="s">
        <v>675</v>
      </c>
      <c r="C332" s="160">
        <v>27013.17</v>
      </c>
    </row>
    <row r="333" spans="1:3" x14ac:dyDescent="0.2">
      <c r="A333" s="162">
        <v>810103809</v>
      </c>
      <c r="B333" s="162" t="s">
        <v>675</v>
      </c>
      <c r="C333" s="160">
        <v>27013.17</v>
      </c>
    </row>
    <row r="334" spans="1:3" x14ac:dyDescent="0.2">
      <c r="A334" s="162">
        <v>810103810</v>
      </c>
      <c r="B334" s="162" t="s">
        <v>675</v>
      </c>
      <c r="C334" s="160">
        <v>27013.17</v>
      </c>
    </row>
    <row r="335" spans="1:3" x14ac:dyDescent="0.2">
      <c r="A335" s="162">
        <v>810103811</v>
      </c>
      <c r="B335" s="162" t="s">
        <v>675</v>
      </c>
      <c r="C335" s="160">
        <v>27013.17</v>
      </c>
    </row>
    <row r="336" spans="1:3" x14ac:dyDescent="0.2">
      <c r="A336" s="162">
        <v>810103812</v>
      </c>
      <c r="B336" s="162" t="s">
        <v>675</v>
      </c>
      <c r="C336" s="160">
        <v>27013.17</v>
      </c>
    </row>
    <row r="337" spans="1:3" x14ac:dyDescent="0.2">
      <c r="A337" s="162">
        <v>810103813</v>
      </c>
      <c r="B337" s="162" t="s">
        <v>675</v>
      </c>
      <c r="C337" s="160">
        <v>27013.17</v>
      </c>
    </row>
    <row r="338" spans="1:3" x14ac:dyDescent="0.2">
      <c r="A338" s="162">
        <v>810103814</v>
      </c>
      <c r="B338" s="162" t="s">
        <v>675</v>
      </c>
      <c r="C338" s="160">
        <v>27013.17</v>
      </c>
    </row>
    <row r="339" spans="1:3" x14ac:dyDescent="0.2">
      <c r="A339" s="162">
        <v>810103815</v>
      </c>
      <c r="B339" s="162" t="s">
        <v>675</v>
      </c>
      <c r="C339" s="160">
        <v>27013.17</v>
      </c>
    </row>
    <row r="340" spans="1:3" x14ac:dyDescent="0.2">
      <c r="A340" s="162">
        <v>810103816</v>
      </c>
      <c r="B340" s="162" t="s">
        <v>675</v>
      </c>
      <c r="C340" s="160">
        <v>27013.17</v>
      </c>
    </row>
    <row r="341" spans="1:3" x14ac:dyDescent="0.2">
      <c r="A341" s="162">
        <v>810103817</v>
      </c>
      <c r="B341" s="162" t="s">
        <v>675</v>
      </c>
      <c r="C341" s="160">
        <v>27013.17</v>
      </c>
    </row>
    <row r="342" spans="1:3" x14ac:dyDescent="0.2">
      <c r="A342" s="162">
        <v>810103818</v>
      </c>
      <c r="B342" s="162" t="s">
        <v>675</v>
      </c>
      <c r="C342" s="160">
        <v>27013.17</v>
      </c>
    </row>
    <row r="343" spans="1:3" x14ac:dyDescent="0.2">
      <c r="A343" s="162">
        <v>810103819</v>
      </c>
      <c r="B343" s="162" t="s">
        <v>675</v>
      </c>
      <c r="C343" s="160">
        <v>27013.17</v>
      </c>
    </row>
    <row r="344" spans="1:3" x14ac:dyDescent="0.2">
      <c r="A344" s="162">
        <v>810103820</v>
      </c>
      <c r="B344" s="162" t="s">
        <v>675</v>
      </c>
      <c r="C344" s="160">
        <v>27013.17</v>
      </c>
    </row>
    <row r="345" spans="1:3" x14ac:dyDescent="0.2">
      <c r="A345" s="162">
        <v>810103821</v>
      </c>
      <c r="B345" s="162" t="s">
        <v>675</v>
      </c>
      <c r="C345" s="160">
        <v>27013.17</v>
      </c>
    </row>
    <row r="346" spans="1:3" x14ac:dyDescent="0.2">
      <c r="A346" s="162">
        <v>810103822</v>
      </c>
      <c r="B346" s="162" t="s">
        <v>675</v>
      </c>
      <c r="C346" s="160">
        <v>27013.17</v>
      </c>
    </row>
    <row r="347" spans="1:3" x14ac:dyDescent="0.2">
      <c r="A347" s="162">
        <v>810103823</v>
      </c>
      <c r="B347" s="162" t="s">
        <v>675</v>
      </c>
      <c r="C347" s="160">
        <v>27013.17</v>
      </c>
    </row>
    <row r="348" spans="1:3" x14ac:dyDescent="0.2">
      <c r="A348" s="162">
        <v>810103824</v>
      </c>
      <c r="B348" s="162" t="s">
        <v>675</v>
      </c>
      <c r="C348" s="160">
        <v>27013.17</v>
      </c>
    </row>
    <row r="349" spans="1:3" x14ac:dyDescent="0.2">
      <c r="A349" s="162">
        <v>810103825</v>
      </c>
      <c r="B349" s="162" t="s">
        <v>675</v>
      </c>
      <c r="C349" s="160">
        <v>27013.17</v>
      </c>
    </row>
    <row r="350" spans="1:3" x14ac:dyDescent="0.2">
      <c r="A350" s="162">
        <v>810103826</v>
      </c>
      <c r="B350" s="162" t="s">
        <v>675</v>
      </c>
      <c r="C350" s="160">
        <v>27013.17</v>
      </c>
    </row>
    <row r="351" spans="1:3" x14ac:dyDescent="0.2">
      <c r="A351" s="162">
        <v>810103827</v>
      </c>
      <c r="B351" s="162" t="s">
        <v>675</v>
      </c>
      <c r="C351" s="160">
        <v>27013.17</v>
      </c>
    </row>
    <row r="352" spans="1:3" x14ac:dyDescent="0.2">
      <c r="A352" s="162">
        <v>810103828</v>
      </c>
      <c r="B352" s="162" t="s">
        <v>675</v>
      </c>
      <c r="C352" s="160">
        <v>27013.17</v>
      </c>
    </row>
    <row r="353" spans="1:3" x14ac:dyDescent="0.2">
      <c r="A353" s="162">
        <v>810103829</v>
      </c>
      <c r="B353" s="162" t="s">
        <v>675</v>
      </c>
      <c r="C353" s="160">
        <v>27013.17</v>
      </c>
    </row>
    <row r="354" spans="1:3" x14ac:dyDescent="0.2">
      <c r="A354" s="162">
        <v>810103830</v>
      </c>
      <c r="B354" s="162" t="s">
        <v>676</v>
      </c>
      <c r="C354" s="160">
        <v>298005.53000000003</v>
      </c>
    </row>
    <row r="355" spans="1:3" x14ac:dyDescent="0.2">
      <c r="A355" s="162">
        <v>810103832</v>
      </c>
      <c r="B355" s="162" t="s">
        <v>677</v>
      </c>
      <c r="C355" s="160">
        <v>186092.3</v>
      </c>
    </row>
    <row r="356" spans="1:3" x14ac:dyDescent="0.2">
      <c r="A356" s="162">
        <v>810103835</v>
      </c>
      <c r="B356" s="162" t="s">
        <v>678</v>
      </c>
      <c r="C356" s="160">
        <v>437093.51</v>
      </c>
    </row>
    <row r="357" spans="1:3" x14ac:dyDescent="0.2">
      <c r="A357" s="162">
        <v>810103836</v>
      </c>
      <c r="B357" s="162" t="s">
        <v>678</v>
      </c>
      <c r="C357" s="160">
        <v>437093.51</v>
      </c>
    </row>
    <row r="358" spans="1:3" x14ac:dyDescent="0.2">
      <c r="A358" s="162">
        <v>810103837</v>
      </c>
      <c r="B358" s="162" t="s">
        <v>678</v>
      </c>
      <c r="C358" s="160">
        <v>437093.51</v>
      </c>
    </row>
    <row r="359" spans="1:3" x14ac:dyDescent="0.2">
      <c r="A359" s="162">
        <v>810103838</v>
      </c>
      <c r="B359" s="162" t="s">
        <v>678</v>
      </c>
      <c r="C359" s="160">
        <v>437093.51</v>
      </c>
    </row>
    <row r="360" spans="1:3" x14ac:dyDescent="0.2">
      <c r="A360" s="162">
        <v>810103839</v>
      </c>
      <c r="B360" s="162" t="s">
        <v>678</v>
      </c>
      <c r="C360" s="160">
        <v>437093.51</v>
      </c>
    </row>
    <row r="361" spans="1:3" x14ac:dyDescent="0.2">
      <c r="A361" s="162">
        <v>810103840</v>
      </c>
      <c r="B361" s="162" t="s">
        <v>678</v>
      </c>
      <c r="C361" s="160">
        <v>437093.51</v>
      </c>
    </row>
    <row r="362" spans="1:3" x14ac:dyDescent="0.2">
      <c r="A362" s="162">
        <v>810103841</v>
      </c>
      <c r="B362" s="162" t="s">
        <v>678</v>
      </c>
      <c r="C362" s="160">
        <v>437093.51</v>
      </c>
    </row>
    <row r="363" spans="1:3" x14ac:dyDescent="0.2">
      <c r="A363" s="162">
        <v>810103842</v>
      </c>
      <c r="B363" s="162" t="s">
        <v>678</v>
      </c>
      <c r="C363" s="160">
        <v>437093.51</v>
      </c>
    </row>
    <row r="364" spans="1:3" x14ac:dyDescent="0.2">
      <c r="A364" s="162">
        <v>810103843</v>
      </c>
      <c r="B364" s="162" t="s">
        <v>678</v>
      </c>
      <c r="C364" s="160">
        <v>437093.51</v>
      </c>
    </row>
    <row r="365" spans="1:3" x14ac:dyDescent="0.2">
      <c r="A365" s="162">
        <v>810103844</v>
      </c>
      <c r="B365" s="162" t="s">
        <v>678</v>
      </c>
      <c r="C365" s="160">
        <v>437093.51</v>
      </c>
    </row>
    <row r="366" spans="1:3" x14ac:dyDescent="0.2">
      <c r="A366" s="162">
        <v>810103845</v>
      </c>
      <c r="B366" s="162" t="s">
        <v>678</v>
      </c>
      <c r="C366" s="160">
        <v>437093.53</v>
      </c>
    </row>
    <row r="367" spans="1:3" x14ac:dyDescent="0.2">
      <c r="A367" s="162">
        <v>810103846</v>
      </c>
      <c r="B367" s="162" t="s">
        <v>679</v>
      </c>
      <c r="C367" s="160">
        <v>1077106.3899999999</v>
      </c>
    </row>
    <row r="368" spans="1:3" x14ac:dyDescent="0.2">
      <c r="A368" s="162">
        <v>810103886</v>
      </c>
      <c r="B368" s="162" t="s">
        <v>680</v>
      </c>
      <c r="C368" s="160">
        <v>2133888.89</v>
      </c>
    </row>
    <row r="369" spans="1:3" x14ac:dyDescent="0.2">
      <c r="A369" s="162">
        <v>810103959</v>
      </c>
      <c r="B369" s="162" t="s">
        <v>681</v>
      </c>
      <c r="C369" s="160">
        <v>141219.99</v>
      </c>
    </row>
    <row r="370" spans="1:3" x14ac:dyDescent="0.2">
      <c r="A370" s="162">
        <v>810103960</v>
      </c>
      <c r="B370" s="162" t="s">
        <v>681</v>
      </c>
      <c r="C370" s="160">
        <v>141219.99</v>
      </c>
    </row>
    <row r="371" spans="1:3" x14ac:dyDescent="0.2">
      <c r="A371" s="162">
        <v>810200665</v>
      </c>
      <c r="B371" s="162" t="s">
        <v>682</v>
      </c>
      <c r="C371" s="160">
        <v>65693.460000000006</v>
      </c>
    </row>
    <row r="372" spans="1:3" x14ac:dyDescent="0.2">
      <c r="A372" s="162">
        <v>810200687</v>
      </c>
      <c r="B372" s="162" t="s">
        <v>683</v>
      </c>
      <c r="C372" s="160">
        <v>2656174.0099999998</v>
      </c>
    </row>
    <row r="373" spans="1:3" x14ac:dyDescent="0.2">
      <c r="A373" s="162">
        <v>810200688</v>
      </c>
      <c r="B373" s="162" t="s">
        <v>684</v>
      </c>
      <c r="C373" s="160">
        <v>854077.98</v>
      </c>
    </row>
    <row r="374" spans="1:3" x14ac:dyDescent="0.2">
      <c r="A374" s="162">
        <v>810200689</v>
      </c>
      <c r="B374" s="162" t="s">
        <v>685</v>
      </c>
      <c r="C374" s="160">
        <v>3095501.8</v>
      </c>
    </row>
    <row r="375" spans="1:3" x14ac:dyDescent="0.2">
      <c r="A375" s="162">
        <v>810200690</v>
      </c>
      <c r="B375" s="162" t="s">
        <v>686</v>
      </c>
      <c r="C375" s="160">
        <v>665091.38</v>
      </c>
    </row>
    <row r="376" spans="1:3" x14ac:dyDescent="0.2">
      <c r="A376" s="162">
        <v>810200691</v>
      </c>
      <c r="B376" s="162" t="s">
        <v>687</v>
      </c>
      <c r="C376" s="160">
        <v>578205.73</v>
      </c>
    </row>
    <row r="377" spans="1:3" x14ac:dyDescent="0.2">
      <c r="A377" s="162">
        <v>810200692</v>
      </c>
      <c r="B377" s="162" t="s">
        <v>688</v>
      </c>
      <c r="C377" s="160">
        <v>104276.9</v>
      </c>
    </row>
    <row r="378" spans="1:3" x14ac:dyDescent="0.2">
      <c r="A378" s="162">
        <v>810200693</v>
      </c>
      <c r="B378" s="162" t="s">
        <v>689</v>
      </c>
      <c r="C378" s="160">
        <v>1279237.26</v>
      </c>
    </row>
    <row r="379" spans="1:3" x14ac:dyDescent="0.2">
      <c r="A379" s="162">
        <v>810200694</v>
      </c>
      <c r="B379" s="162" t="s">
        <v>690</v>
      </c>
      <c r="C379" s="160">
        <v>4771675.18</v>
      </c>
    </row>
    <row r="380" spans="1:3" x14ac:dyDescent="0.2">
      <c r="A380" s="162">
        <v>810200861</v>
      </c>
      <c r="B380" s="162" t="s">
        <v>691</v>
      </c>
      <c r="C380" s="160">
        <v>4628920.8099999996</v>
      </c>
    </row>
    <row r="381" spans="1:3" x14ac:dyDescent="0.2">
      <c r="A381" s="162">
        <v>810200862</v>
      </c>
      <c r="B381" s="162" t="s">
        <v>692</v>
      </c>
      <c r="C381" s="160">
        <v>2031456.5</v>
      </c>
    </row>
    <row r="382" spans="1:3" x14ac:dyDescent="0.2">
      <c r="A382" s="162">
        <v>810200878</v>
      </c>
      <c r="B382" s="162" t="s">
        <v>693</v>
      </c>
      <c r="C382" s="160">
        <v>539435.49</v>
      </c>
    </row>
    <row r="383" spans="1:3" x14ac:dyDescent="0.2">
      <c r="A383" s="162">
        <v>810200883</v>
      </c>
      <c r="B383" s="162" t="s">
        <v>661</v>
      </c>
      <c r="C383" s="160">
        <v>216921.62</v>
      </c>
    </row>
    <row r="384" spans="1:3" x14ac:dyDescent="0.2">
      <c r="A384" s="162">
        <v>810200894</v>
      </c>
      <c r="B384" s="162" t="s">
        <v>694</v>
      </c>
      <c r="C384" s="160">
        <v>5376169.0599999996</v>
      </c>
    </row>
    <row r="385" spans="1:3" x14ac:dyDescent="0.2">
      <c r="A385" s="162">
        <v>810200907</v>
      </c>
      <c r="B385" s="162" t="s">
        <v>695</v>
      </c>
      <c r="C385" s="160">
        <v>4226075.22</v>
      </c>
    </row>
    <row r="386" spans="1:3" x14ac:dyDescent="0.2">
      <c r="A386" s="162">
        <v>810200908</v>
      </c>
      <c r="B386" s="162" t="s">
        <v>696</v>
      </c>
      <c r="C386" s="160">
        <v>24409217.710000001</v>
      </c>
    </row>
    <row r="387" spans="1:3" x14ac:dyDescent="0.2">
      <c r="A387" s="162">
        <v>810200909</v>
      </c>
      <c r="B387" s="162" t="s">
        <v>697</v>
      </c>
      <c r="C387" s="160">
        <v>39168279.890000001</v>
      </c>
    </row>
    <row r="388" spans="1:3" x14ac:dyDescent="0.2">
      <c r="A388" s="162">
        <v>810200910</v>
      </c>
      <c r="B388" s="162" t="s">
        <v>698</v>
      </c>
      <c r="C388" s="160">
        <v>25416285.32</v>
      </c>
    </row>
    <row r="389" spans="1:3" x14ac:dyDescent="0.2">
      <c r="A389" s="162">
        <v>810200911</v>
      </c>
      <c r="B389" s="162" t="s">
        <v>699</v>
      </c>
      <c r="C389" s="160">
        <v>103254185.39</v>
      </c>
    </row>
    <row r="390" spans="1:3" x14ac:dyDescent="0.2">
      <c r="A390" s="162">
        <v>810200912</v>
      </c>
      <c r="B390" s="162" t="s">
        <v>700</v>
      </c>
      <c r="C390" s="160">
        <v>18356206.199999999</v>
      </c>
    </row>
    <row r="391" spans="1:3" x14ac:dyDescent="0.2">
      <c r="A391" s="162">
        <v>810200913</v>
      </c>
      <c r="B391" s="162" t="s">
        <v>701</v>
      </c>
      <c r="C391" s="160">
        <v>38660994.659999996</v>
      </c>
    </row>
    <row r="392" spans="1:3" x14ac:dyDescent="0.2">
      <c r="A392" s="162">
        <v>810200914</v>
      </c>
      <c r="B392" s="162" t="s">
        <v>702</v>
      </c>
      <c r="C392" s="160">
        <v>56432005.329999998</v>
      </c>
    </row>
    <row r="393" spans="1:3" x14ac:dyDescent="0.2">
      <c r="A393" s="162">
        <v>810200915</v>
      </c>
      <c r="B393" s="162" t="s">
        <v>703</v>
      </c>
      <c r="C393" s="160">
        <v>11373868.460000001</v>
      </c>
    </row>
    <row r="394" spans="1:3" x14ac:dyDescent="0.2">
      <c r="A394" s="162">
        <v>810200916</v>
      </c>
      <c r="B394" s="162" t="s">
        <v>704</v>
      </c>
      <c r="C394" s="160">
        <v>23163052.98</v>
      </c>
    </row>
    <row r="395" spans="1:3" x14ac:dyDescent="0.2">
      <c r="A395" s="162">
        <v>810200917</v>
      </c>
      <c r="B395" s="162" t="s">
        <v>705</v>
      </c>
      <c r="C395" s="160">
        <v>5610286.6699999999</v>
      </c>
    </row>
    <row r="396" spans="1:3" x14ac:dyDescent="0.2">
      <c r="A396" s="162">
        <v>810200918</v>
      </c>
      <c r="B396" s="162" t="s">
        <v>706</v>
      </c>
      <c r="C396" s="160">
        <v>1132069.08</v>
      </c>
    </row>
    <row r="397" spans="1:3" x14ac:dyDescent="0.2">
      <c r="A397" s="162">
        <v>810200919</v>
      </c>
      <c r="B397" s="162" t="s">
        <v>707</v>
      </c>
      <c r="C397" s="160">
        <v>2259225.41</v>
      </c>
    </row>
    <row r="398" spans="1:3" x14ac:dyDescent="0.2">
      <c r="A398" s="162">
        <v>810200920</v>
      </c>
      <c r="B398" s="162" t="s">
        <v>708</v>
      </c>
      <c r="C398" s="160">
        <v>508325.94</v>
      </c>
    </row>
    <row r="399" spans="1:3" x14ac:dyDescent="0.2">
      <c r="A399" s="162">
        <v>810200921</v>
      </c>
      <c r="B399" s="162" t="s">
        <v>709</v>
      </c>
      <c r="C399" s="160">
        <v>3106434.84</v>
      </c>
    </row>
    <row r="400" spans="1:3" x14ac:dyDescent="0.2">
      <c r="A400" s="162">
        <v>810200922</v>
      </c>
      <c r="B400" s="162" t="s">
        <v>710</v>
      </c>
      <c r="C400" s="160">
        <v>2824031.46</v>
      </c>
    </row>
    <row r="401" spans="1:3" x14ac:dyDescent="0.2">
      <c r="A401" s="162">
        <v>810200923</v>
      </c>
      <c r="B401" s="162" t="s">
        <v>711</v>
      </c>
      <c r="C401" s="160">
        <v>6694986.29</v>
      </c>
    </row>
    <row r="402" spans="1:3" x14ac:dyDescent="0.2">
      <c r="A402" s="162">
        <v>810200924</v>
      </c>
      <c r="B402" s="162" t="s">
        <v>712</v>
      </c>
      <c r="C402" s="160">
        <v>3113188.52</v>
      </c>
    </row>
    <row r="403" spans="1:3" x14ac:dyDescent="0.2">
      <c r="A403" s="162">
        <v>810200925</v>
      </c>
      <c r="B403" s="162" t="s">
        <v>713</v>
      </c>
      <c r="C403" s="160">
        <v>446332.29</v>
      </c>
    </row>
    <row r="404" spans="1:3" x14ac:dyDescent="0.2">
      <c r="A404" s="162">
        <v>810200926</v>
      </c>
      <c r="B404" s="162" t="s">
        <v>714</v>
      </c>
      <c r="C404" s="160">
        <v>112961.45</v>
      </c>
    </row>
    <row r="405" spans="1:3" x14ac:dyDescent="0.2">
      <c r="A405" s="162">
        <v>810200927</v>
      </c>
      <c r="B405" s="162" t="s">
        <v>715</v>
      </c>
      <c r="C405" s="160">
        <v>706008.36</v>
      </c>
    </row>
    <row r="406" spans="1:3" x14ac:dyDescent="0.2">
      <c r="A406" s="162">
        <v>810200928</v>
      </c>
      <c r="B406" s="162" t="s">
        <v>716</v>
      </c>
      <c r="C406" s="160">
        <v>28240.5</v>
      </c>
    </row>
    <row r="407" spans="1:3" x14ac:dyDescent="0.2">
      <c r="A407" s="162">
        <v>810200929</v>
      </c>
      <c r="B407" s="162" t="s">
        <v>717</v>
      </c>
      <c r="C407" s="160">
        <v>17417168.969999999</v>
      </c>
    </row>
    <row r="408" spans="1:3" x14ac:dyDescent="0.2">
      <c r="A408" s="162">
        <v>810200930</v>
      </c>
      <c r="B408" s="162" t="s">
        <v>718</v>
      </c>
      <c r="C408" s="160">
        <v>52260449.840000004</v>
      </c>
    </row>
    <row r="409" spans="1:3" x14ac:dyDescent="0.2">
      <c r="A409" s="162">
        <v>810200931</v>
      </c>
      <c r="B409" s="162" t="s">
        <v>719</v>
      </c>
      <c r="C409" s="160">
        <v>42355888</v>
      </c>
    </row>
    <row r="410" spans="1:3" x14ac:dyDescent="0.2">
      <c r="A410" s="162">
        <v>810200932</v>
      </c>
      <c r="B410" s="162" t="s">
        <v>720</v>
      </c>
      <c r="C410" s="160">
        <v>24921295.16</v>
      </c>
    </row>
    <row r="411" spans="1:3" x14ac:dyDescent="0.2">
      <c r="A411" s="162">
        <v>810200933</v>
      </c>
      <c r="B411" s="162" t="s">
        <v>721</v>
      </c>
      <c r="C411" s="160">
        <v>159072.51</v>
      </c>
    </row>
    <row r="412" spans="1:3" x14ac:dyDescent="0.2">
      <c r="A412" s="162">
        <v>810200934</v>
      </c>
      <c r="B412" s="162" t="s">
        <v>721</v>
      </c>
      <c r="C412" s="160">
        <v>159072.51</v>
      </c>
    </row>
    <row r="413" spans="1:3" x14ac:dyDescent="0.2">
      <c r="A413" s="162">
        <v>810200935</v>
      </c>
      <c r="B413" s="162" t="s">
        <v>721</v>
      </c>
      <c r="C413" s="160">
        <v>159072.51</v>
      </c>
    </row>
    <row r="414" spans="1:3" x14ac:dyDescent="0.2">
      <c r="A414" s="162">
        <v>810200936</v>
      </c>
      <c r="B414" s="162" t="s">
        <v>721</v>
      </c>
      <c r="C414" s="160">
        <v>159072.51</v>
      </c>
    </row>
    <row r="415" spans="1:3" x14ac:dyDescent="0.2">
      <c r="A415" s="162">
        <v>810200937</v>
      </c>
      <c r="B415" s="162" t="s">
        <v>721</v>
      </c>
      <c r="C415" s="160">
        <v>159072.51</v>
      </c>
    </row>
    <row r="416" spans="1:3" x14ac:dyDescent="0.2">
      <c r="A416" s="162">
        <v>810200938</v>
      </c>
      <c r="B416" s="162" t="s">
        <v>721</v>
      </c>
      <c r="C416" s="160">
        <v>159072.51</v>
      </c>
    </row>
    <row r="417" spans="1:3" x14ac:dyDescent="0.2">
      <c r="A417" s="162">
        <v>810200939</v>
      </c>
      <c r="B417" s="162" t="s">
        <v>721</v>
      </c>
      <c r="C417" s="160">
        <v>159072.51</v>
      </c>
    </row>
    <row r="418" spans="1:3" x14ac:dyDescent="0.2">
      <c r="A418" s="162">
        <v>810200940</v>
      </c>
      <c r="B418" s="162" t="s">
        <v>722</v>
      </c>
      <c r="C418" s="160">
        <v>17410147.23</v>
      </c>
    </row>
    <row r="419" spans="1:3" x14ac:dyDescent="0.2">
      <c r="A419" s="162">
        <v>810200941</v>
      </c>
      <c r="B419" s="162" t="s">
        <v>723</v>
      </c>
      <c r="C419" s="160">
        <v>1633589.57</v>
      </c>
    </row>
    <row r="420" spans="1:3" x14ac:dyDescent="0.2">
      <c r="A420" s="162">
        <v>810200956</v>
      </c>
      <c r="B420" s="162" t="s">
        <v>724</v>
      </c>
      <c r="C420" s="160">
        <v>160600</v>
      </c>
    </row>
    <row r="421" spans="1:3" x14ac:dyDescent="0.2">
      <c r="A421" s="162">
        <v>810200959</v>
      </c>
      <c r="B421" s="162" t="s">
        <v>725</v>
      </c>
      <c r="C421" s="160">
        <v>678777.77</v>
      </c>
    </row>
    <row r="422" spans="1:3" x14ac:dyDescent="0.2">
      <c r="A422" s="162">
        <v>820000961</v>
      </c>
      <c r="B422" s="162" t="s">
        <v>726</v>
      </c>
      <c r="C422" s="160">
        <v>9065</v>
      </c>
    </row>
    <row r="423" spans="1:3" x14ac:dyDescent="0.2">
      <c r="A423" s="162">
        <v>820000962</v>
      </c>
      <c r="B423" s="162" t="s">
        <v>727</v>
      </c>
      <c r="C423" s="160">
        <v>29025.5</v>
      </c>
    </row>
    <row r="424" spans="1:3" x14ac:dyDescent="0.2">
      <c r="A424" s="162">
        <v>830000312</v>
      </c>
      <c r="B424" s="162" t="s">
        <v>728</v>
      </c>
      <c r="C424" s="160">
        <v>20275.38</v>
      </c>
    </row>
    <row r="425" spans="1:3" x14ac:dyDescent="0.2">
      <c r="A425" s="162">
        <v>830000319</v>
      </c>
      <c r="B425" s="162" t="s">
        <v>729</v>
      </c>
      <c r="C425" s="160">
        <v>708745.16</v>
      </c>
    </row>
    <row r="426" spans="1:3" x14ac:dyDescent="0.2">
      <c r="A426" s="162">
        <v>830000349</v>
      </c>
      <c r="B426" s="162" t="s">
        <v>730</v>
      </c>
      <c r="C426" s="160">
        <v>1870190.25</v>
      </c>
    </row>
    <row r="427" spans="1:3" x14ac:dyDescent="0.2">
      <c r="A427" s="162">
        <v>830000360</v>
      </c>
      <c r="B427" s="162" t="s">
        <v>731</v>
      </c>
      <c r="C427" s="160">
        <v>3186084.67</v>
      </c>
    </row>
    <row r="428" spans="1:3" x14ac:dyDescent="0.2">
      <c r="A428" s="162">
        <v>830000361</v>
      </c>
      <c r="B428" s="162" t="s">
        <v>732</v>
      </c>
      <c r="C428" s="160">
        <v>1259646.67</v>
      </c>
    </row>
    <row r="429" spans="1:3" x14ac:dyDescent="0.2">
      <c r="A429" s="162">
        <v>830000362</v>
      </c>
      <c r="B429" s="162" t="s">
        <v>733</v>
      </c>
      <c r="C429" s="160">
        <v>1088083.1200000001</v>
      </c>
    </row>
    <row r="430" spans="1:3" x14ac:dyDescent="0.2">
      <c r="A430" s="162">
        <v>850100138</v>
      </c>
      <c r="B430" s="162" t="s">
        <v>734</v>
      </c>
      <c r="C430" s="160">
        <v>17013.599999999999</v>
      </c>
    </row>
    <row r="431" spans="1:3" x14ac:dyDescent="0.2">
      <c r="A431" s="162">
        <v>850100263</v>
      </c>
      <c r="B431" s="162" t="s">
        <v>735</v>
      </c>
      <c r="C431" s="160">
        <v>570943.5</v>
      </c>
    </row>
    <row r="432" spans="1:3" x14ac:dyDescent="0.2">
      <c r="A432" s="162">
        <v>850100264</v>
      </c>
      <c r="B432" s="162" t="s">
        <v>735</v>
      </c>
      <c r="C432" s="160">
        <v>570943.5</v>
      </c>
    </row>
    <row r="433" spans="1:3" x14ac:dyDescent="0.2">
      <c r="A433" s="162">
        <v>850200061</v>
      </c>
      <c r="B433" s="162" t="s">
        <v>736</v>
      </c>
      <c r="C433" s="160">
        <v>239923.66</v>
      </c>
    </row>
    <row r="434" spans="1:3" x14ac:dyDescent="0.2">
      <c r="A434" s="162">
        <v>860100126</v>
      </c>
      <c r="B434" s="162" t="s">
        <v>737</v>
      </c>
      <c r="C434" s="160">
        <v>122517.21</v>
      </c>
    </row>
    <row r="435" spans="1:3" x14ac:dyDescent="0.2">
      <c r="A435" s="162">
        <v>860100127</v>
      </c>
      <c r="B435" s="162" t="s">
        <v>737</v>
      </c>
      <c r="C435" s="160">
        <v>122517.21</v>
      </c>
    </row>
    <row r="436" spans="1:3" x14ac:dyDescent="0.2">
      <c r="A436" s="162">
        <v>860100131</v>
      </c>
      <c r="B436" s="162" t="s">
        <v>738</v>
      </c>
      <c r="C436" s="160">
        <v>8333.33</v>
      </c>
    </row>
    <row r="437" spans="1:3" x14ac:dyDescent="0.2">
      <c r="A437" s="162">
        <v>860100132</v>
      </c>
      <c r="B437" s="162" t="s">
        <v>738</v>
      </c>
      <c r="C437" s="160">
        <v>8333.33</v>
      </c>
    </row>
    <row r="438" spans="1:3" x14ac:dyDescent="0.2">
      <c r="A438" s="162">
        <v>860100133</v>
      </c>
      <c r="B438" s="162" t="s">
        <v>738</v>
      </c>
      <c r="C438" s="160">
        <v>8333.33</v>
      </c>
    </row>
    <row r="439" spans="1:3" x14ac:dyDescent="0.2">
      <c r="A439" s="162">
        <v>860100138</v>
      </c>
      <c r="B439" s="162" t="s">
        <v>738</v>
      </c>
      <c r="C439" s="160">
        <v>12000</v>
      </c>
    </row>
    <row r="440" spans="1:3" x14ac:dyDescent="0.2">
      <c r="A440" s="162">
        <v>860100139</v>
      </c>
      <c r="B440" s="162" t="s">
        <v>738</v>
      </c>
      <c r="C440" s="160">
        <v>12000</v>
      </c>
    </row>
    <row r="441" spans="1:3" x14ac:dyDescent="0.2">
      <c r="A441" s="162">
        <v>860100146</v>
      </c>
      <c r="B441" s="162" t="s">
        <v>739</v>
      </c>
      <c r="C441" s="160">
        <v>329493.02</v>
      </c>
    </row>
    <row r="442" spans="1:3" x14ac:dyDescent="0.2">
      <c r="A442" s="162">
        <v>860100147</v>
      </c>
      <c r="B442" s="162" t="s">
        <v>739</v>
      </c>
      <c r="C442" s="160">
        <v>329493.02</v>
      </c>
    </row>
    <row r="443" spans="1:3" x14ac:dyDescent="0.2">
      <c r="A443" s="162">
        <v>860100148</v>
      </c>
      <c r="B443" s="162" t="s">
        <v>739</v>
      </c>
      <c r="C443" s="160">
        <v>329493.02</v>
      </c>
    </row>
    <row r="444" spans="1:3" x14ac:dyDescent="0.2">
      <c r="A444" s="162">
        <v>860100149</v>
      </c>
      <c r="B444" s="162" t="s">
        <v>739</v>
      </c>
      <c r="C444" s="160">
        <v>329493.02</v>
      </c>
    </row>
    <row r="445" spans="1:3" x14ac:dyDescent="0.2">
      <c r="A445" s="162">
        <v>860100150</v>
      </c>
      <c r="B445" s="162" t="s">
        <v>739</v>
      </c>
      <c r="C445" s="160">
        <v>329493.02</v>
      </c>
    </row>
    <row r="446" spans="1:3" x14ac:dyDescent="0.2">
      <c r="A446" s="162">
        <v>860100151</v>
      </c>
      <c r="B446" s="162" t="s">
        <v>739</v>
      </c>
      <c r="C446" s="160">
        <v>329493.02</v>
      </c>
    </row>
    <row r="447" spans="1:3" x14ac:dyDescent="0.2">
      <c r="A447" s="162">
        <v>860100152</v>
      </c>
      <c r="B447" s="162" t="s">
        <v>739</v>
      </c>
      <c r="C447" s="160">
        <v>329493.02</v>
      </c>
    </row>
    <row r="448" spans="1:3" x14ac:dyDescent="0.2">
      <c r="A448" s="162">
        <v>860100153</v>
      </c>
      <c r="B448" s="162" t="s">
        <v>739</v>
      </c>
      <c r="C448" s="160">
        <v>329493.02</v>
      </c>
    </row>
    <row r="449" spans="1:3" x14ac:dyDescent="0.2">
      <c r="A449" s="162">
        <v>860100154</v>
      </c>
      <c r="B449" s="162" t="s">
        <v>739</v>
      </c>
      <c r="C449" s="160">
        <v>329493.02</v>
      </c>
    </row>
    <row r="450" spans="1:3" x14ac:dyDescent="0.2">
      <c r="A450" s="162">
        <v>860100155</v>
      </c>
      <c r="B450" s="162" t="s">
        <v>739</v>
      </c>
      <c r="C450" s="160">
        <v>329492.99</v>
      </c>
    </row>
    <row r="451" spans="1:3" x14ac:dyDescent="0.2">
      <c r="A451" s="162">
        <v>860100156</v>
      </c>
      <c r="B451" s="162" t="s">
        <v>740</v>
      </c>
      <c r="C451" s="160">
        <v>35167.69</v>
      </c>
    </row>
    <row r="452" spans="1:3" x14ac:dyDescent="0.2">
      <c r="A452" s="162">
        <v>860100157</v>
      </c>
      <c r="B452" s="162" t="s">
        <v>740</v>
      </c>
      <c r="C452" s="160">
        <v>35167.69</v>
      </c>
    </row>
    <row r="453" spans="1:3" x14ac:dyDescent="0.2">
      <c r="A453" s="162">
        <v>860100166</v>
      </c>
      <c r="B453" s="162" t="s">
        <v>741</v>
      </c>
      <c r="C453" s="160">
        <v>281505.94</v>
      </c>
    </row>
    <row r="454" spans="1:3" x14ac:dyDescent="0.2">
      <c r="A454" s="162">
        <v>870000582</v>
      </c>
      <c r="B454" s="162" t="s">
        <v>742</v>
      </c>
      <c r="C454" s="160">
        <v>32035.15</v>
      </c>
    </row>
    <row r="455" spans="1:3" x14ac:dyDescent="0.2">
      <c r="A455" s="162">
        <v>870000583</v>
      </c>
      <c r="B455" s="162" t="s">
        <v>743</v>
      </c>
      <c r="C455" s="160">
        <v>42000</v>
      </c>
    </row>
    <row r="456" spans="1:3" x14ac:dyDescent="0.2">
      <c r="A456" s="162">
        <v>870000584</v>
      </c>
      <c r="B456" s="162" t="s">
        <v>744</v>
      </c>
      <c r="C456" s="160">
        <v>34557.599999999999</v>
      </c>
    </row>
    <row r="457" spans="1:3" x14ac:dyDescent="0.2">
      <c r="A457" s="162">
        <v>870000585</v>
      </c>
      <c r="B457" s="162" t="s">
        <v>744</v>
      </c>
      <c r="C457" s="160">
        <v>34557.599999999999</v>
      </c>
    </row>
    <row r="458" spans="1:3" x14ac:dyDescent="0.2">
      <c r="A458" s="162">
        <v>870000587</v>
      </c>
      <c r="B458" s="162" t="s">
        <v>745</v>
      </c>
      <c r="C458" s="160">
        <v>12075</v>
      </c>
    </row>
    <row r="459" spans="1:3" x14ac:dyDescent="0.2">
      <c r="A459" s="162">
        <v>870000594</v>
      </c>
      <c r="B459" s="162" t="s">
        <v>746</v>
      </c>
      <c r="C459" s="160">
        <v>219384.01</v>
      </c>
    </row>
    <row r="460" spans="1:3" x14ac:dyDescent="0.2">
      <c r="A460" s="162">
        <v>880000835</v>
      </c>
      <c r="B460" s="162" t="s">
        <v>747</v>
      </c>
      <c r="C460" s="160">
        <v>1272.27</v>
      </c>
    </row>
    <row r="461" spans="1:3" x14ac:dyDescent="0.2">
      <c r="A461" s="162">
        <v>880000836</v>
      </c>
      <c r="B461" s="162" t="s">
        <v>748</v>
      </c>
      <c r="C461" s="160">
        <v>1048.55</v>
      </c>
    </row>
    <row r="462" spans="1:3" x14ac:dyDescent="0.2">
      <c r="A462" s="162">
        <v>880001139</v>
      </c>
      <c r="B462" s="162" t="s">
        <v>749</v>
      </c>
      <c r="C462" s="160">
        <v>42662.66</v>
      </c>
    </row>
    <row r="463" spans="1:3" x14ac:dyDescent="0.2">
      <c r="A463" s="162">
        <v>880001181</v>
      </c>
      <c r="B463" s="162" t="s">
        <v>750</v>
      </c>
      <c r="C463" s="160">
        <v>20189.86</v>
      </c>
    </row>
    <row r="464" spans="1:3" x14ac:dyDescent="0.2">
      <c r="A464" s="162">
        <v>880001236</v>
      </c>
      <c r="B464" s="162" t="s">
        <v>751</v>
      </c>
      <c r="C464" s="160">
        <v>749163.37</v>
      </c>
    </row>
    <row r="465" spans="1:3" x14ac:dyDescent="0.2">
      <c r="A465" s="162">
        <v>880001237</v>
      </c>
      <c r="B465" s="162" t="s">
        <v>751</v>
      </c>
      <c r="C465" s="160">
        <v>749163.37</v>
      </c>
    </row>
    <row r="466" spans="1:3" x14ac:dyDescent="0.2">
      <c r="A466" s="162">
        <v>880001248</v>
      </c>
      <c r="B466" s="162" t="s">
        <v>752</v>
      </c>
      <c r="C466" s="160">
        <v>70973.990000000005</v>
      </c>
    </row>
    <row r="467" spans="1:3" x14ac:dyDescent="0.2">
      <c r="A467" s="162">
        <v>880001252</v>
      </c>
      <c r="B467" s="162" t="s">
        <v>753</v>
      </c>
      <c r="C467" s="160">
        <v>10766.67</v>
      </c>
    </row>
    <row r="468" spans="1:3" x14ac:dyDescent="0.25">
      <c r="A468" s="160"/>
      <c r="B468" s="163" t="s">
        <v>754</v>
      </c>
      <c r="C468" s="164">
        <f>SUM(C4:C467)</f>
        <v>1080674156.5500004</v>
      </c>
    </row>
    <row r="469" spans="1:3" x14ac:dyDescent="0.25">
      <c r="A469" s="160"/>
      <c r="B469" s="160"/>
      <c r="C469" s="160"/>
    </row>
    <row r="470" spans="1:3" ht="30" x14ac:dyDescent="0.25">
      <c r="A470" s="160"/>
      <c r="B470" s="165" t="s">
        <v>755</v>
      </c>
      <c r="C470" s="163">
        <v>700000000</v>
      </c>
    </row>
    <row r="471" spans="1:3" x14ac:dyDescent="0.25">
      <c r="A471" s="160"/>
      <c r="B471" s="160"/>
      <c r="C471" s="160"/>
    </row>
    <row r="472" spans="1:3" x14ac:dyDescent="0.25">
      <c r="A472" s="166"/>
      <c r="B472" s="166" t="s">
        <v>756</v>
      </c>
      <c r="C472" s="167">
        <f>+C468+C470</f>
        <v>1780674156.5500004</v>
      </c>
    </row>
    <row r="477" spans="1:3" ht="15.75" x14ac:dyDescent="0.2">
      <c r="A477" s="543"/>
      <c r="B477" s="544" t="s">
        <v>427</v>
      </c>
      <c r="C477" s="543"/>
    </row>
    <row r="478" spans="1:3" ht="15.75" x14ac:dyDescent="0.2">
      <c r="A478" s="543"/>
      <c r="B478" s="544" t="s">
        <v>428</v>
      </c>
      <c r="C478" s="543"/>
    </row>
    <row r="479" spans="1:3" ht="31.5" x14ac:dyDescent="0.25">
      <c r="A479" s="551" t="s">
        <v>429</v>
      </c>
      <c r="B479" s="551" t="s">
        <v>430</v>
      </c>
      <c r="C479" s="550" t="s">
        <v>431</v>
      </c>
    </row>
    <row r="480" spans="1:3" x14ac:dyDescent="0.25">
      <c r="A480" s="545">
        <v>74300000</v>
      </c>
      <c r="B480" s="546" t="s">
        <v>1851</v>
      </c>
      <c r="C480" s="547">
        <v>1052675</v>
      </c>
    </row>
    <row r="481" spans="1:3" x14ac:dyDescent="0.25">
      <c r="A481" s="545">
        <v>74300001</v>
      </c>
      <c r="B481" s="546" t="s">
        <v>1852</v>
      </c>
      <c r="C481" s="547">
        <v>579672</v>
      </c>
    </row>
    <row r="482" spans="1:3" x14ac:dyDescent="0.25">
      <c r="A482" s="545">
        <v>74300003</v>
      </c>
      <c r="B482" s="546" t="s">
        <v>1853</v>
      </c>
      <c r="C482" s="547">
        <v>2553345</v>
      </c>
    </row>
    <row r="483" spans="1:3" x14ac:dyDescent="0.25">
      <c r="A483" s="545">
        <v>74300004</v>
      </c>
      <c r="B483" s="546" t="s">
        <v>1854</v>
      </c>
      <c r="C483" s="547">
        <v>843277</v>
      </c>
    </row>
    <row r="484" spans="1:3" x14ac:dyDescent="0.25">
      <c r="A484" s="546"/>
      <c r="B484" s="548" t="s">
        <v>120</v>
      </c>
      <c r="C484" s="549">
        <v>5028969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4:E9"/>
  <sheetViews>
    <sheetView workbookViewId="0">
      <selection activeCell="C24" sqref="C24"/>
    </sheetView>
  </sheetViews>
  <sheetFormatPr defaultRowHeight="15" x14ac:dyDescent="0.25"/>
  <cols>
    <col min="3" max="3" width="67.28515625" bestFit="1" customWidth="1"/>
    <col min="4" max="4" width="8.7109375" bestFit="1" customWidth="1"/>
  </cols>
  <sheetData>
    <row r="4" spans="2:5" x14ac:dyDescent="0.25">
      <c r="B4" s="524" t="s">
        <v>47</v>
      </c>
      <c r="C4" s="527" t="s">
        <v>80</v>
      </c>
      <c r="D4" s="522"/>
      <c r="E4" s="522"/>
    </row>
    <row r="5" spans="2:5" ht="26.25" x14ac:dyDescent="0.25">
      <c r="B5" s="537"/>
      <c r="C5" s="533" t="s">
        <v>81</v>
      </c>
      <c r="D5" s="534" t="s">
        <v>82</v>
      </c>
      <c r="E5" s="534" t="s">
        <v>83</v>
      </c>
    </row>
    <row r="6" spans="2:5" ht="39" x14ac:dyDescent="0.25">
      <c r="B6" s="538"/>
      <c r="C6" s="535"/>
      <c r="D6" s="536" t="s">
        <v>85</v>
      </c>
      <c r="E6" s="532" t="s">
        <v>86</v>
      </c>
    </row>
    <row r="7" spans="2:5" x14ac:dyDescent="0.25">
      <c r="B7" s="528" t="s">
        <v>88</v>
      </c>
      <c r="C7" s="530" t="s">
        <v>138</v>
      </c>
      <c r="D7" s="523"/>
      <c r="E7" s="531"/>
    </row>
    <row r="8" spans="2:5" x14ac:dyDescent="0.25">
      <c r="B8" s="528"/>
      <c r="C8" s="529" t="s">
        <v>139</v>
      </c>
      <c r="D8" s="542">
        <v>2357</v>
      </c>
      <c r="E8" s="539" t="s">
        <v>8</v>
      </c>
    </row>
    <row r="9" spans="2:5" x14ac:dyDescent="0.25">
      <c r="B9" s="525"/>
      <c r="C9" s="526" t="s">
        <v>141</v>
      </c>
      <c r="D9" s="541">
        <v>24</v>
      </c>
      <c r="E9" s="540" t="s">
        <v>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F10"/>
  <sheetViews>
    <sheetView workbookViewId="0">
      <selection activeCell="E32" sqref="E32"/>
    </sheetView>
  </sheetViews>
  <sheetFormatPr defaultRowHeight="15" x14ac:dyDescent="0.25"/>
  <cols>
    <col min="3" max="3" width="35.140625" customWidth="1"/>
    <col min="4" max="4" width="18.42578125" style="71" customWidth="1"/>
    <col min="5" max="5" width="16.85546875" style="71" customWidth="1"/>
    <col min="6" max="6" width="16.7109375" style="71" customWidth="1"/>
    <col min="259" max="259" width="35.140625" customWidth="1"/>
    <col min="260" max="260" width="18.42578125" customWidth="1"/>
    <col min="261" max="261" width="16.85546875" customWidth="1"/>
    <col min="262" max="262" width="16.7109375" customWidth="1"/>
    <col min="515" max="515" width="35.140625" customWidth="1"/>
    <col min="516" max="516" width="18.42578125" customWidth="1"/>
    <col min="517" max="517" width="16.85546875" customWidth="1"/>
    <col min="518" max="518" width="16.7109375" customWidth="1"/>
    <col min="771" max="771" width="35.140625" customWidth="1"/>
    <col min="772" max="772" width="18.42578125" customWidth="1"/>
    <col min="773" max="773" width="16.85546875" customWidth="1"/>
    <col min="774" max="774" width="16.7109375" customWidth="1"/>
    <col min="1027" max="1027" width="35.140625" customWidth="1"/>
    <col min="1028" max="1028" width="18.42578125" customWidth="1"/>
    <col min="1029" max="1029" width="16.85546875" customWidth="1"/>
    <col min="1030" max="1030" width="16.7109375" customWidth="1"/>
    <col min="1283" max="1283" width="35.140625" customWidth="1"/>
    <col min="1284" max="1284" width="18.42578125" customWidth="1"/>
    <col min="1285" max="1285" width="16.85546875" customWidth="1"/>
    <col min="1286" max="1286" width="16.7109375" customWidth="1"/>
    <col min="1539" max="1539" width="35.140625" customWidth="1"/>
    <col min="1540" max="1540" width="18.42578125" customWidth="1"/>
    <col min="1541" max="1541" width="16.85546875" customWidth="1"/>
    <col min="1542" max="1542" width="16.7109375" customWidth="1"/>
    <col min="1795" max="1795" width="35.140625" customWidth="1"/>
    <col min="1796" max="1796" width="18.42578125" customWidth="1"/>
    <col min="1797" max="1797" width="16.85546875" customWidth="1"/>
    <col min="1798" max="1798" width="16.7109375" customWidth="1"/>
    <col min="2051" max="2051" width="35.140625" customWidth="1"/>
    <col min="2052" max="2052" width="18.42578125" customWidth="1"/>
    <col min="2053" max="2053" width="16.85546875" customWidth="1"/>
    <col min="2054" max="2054" width="16.7109375" customWidth="1"/>
    <col min="2307" max="2307" width="35.140625" customWidth="1"/>
    <col min="2308" max="2308" width="18.42578125" customWidth="1"/>
    <col min="2309" max="2309" width="16.85546875" customWidth="1"/>
    <col min="2310" max="2310" width="16.7109375" customWidth="1"/>
    <col min="2563" max="2563" width="35.140625" customWidth="1"/>
    <col min="2564" max="2564" width="18.42578125" customWidth="1"/>
    <col min="2565" max="2565" width="16.85546875" customWidth="1"/>
    <col min="2566" max="2566" width="16.7109375" customWidth="1"/>
    <col min="2819" max="2819" width="35.140625" customWidth="1"/>
    <col min="2820" max="2820" width="18.42578125" customWidth="1"/>
    <col min="2821" max="2821" width="16.85546875" customWidth="1"/>
    <col min="2822" max="2822" width="16.7109375" customWidth="1"/>
    <col min="3075" max="3075" width="35.140625" customWidth="1"/>
    <col min="3076" max="3076" width="18.42578125" customWidth="1"/>
    <col min="3077" max="3077" width="16.85546875" customWidth="1"/>
    <col min="3078" max="3078" width="16.7109375" customWidth="1"/>
    <col min="3331" max="3331" width="35.140625" customWidth="1"/>
    <col min="3332" max="3332" width="18.42578125" customWidth="1"/>
    <col min="3333" max="3333" width="16.85546875" customWidth="1"/>
    <col min="3334" max="3334" width="16.7109375" customWidth="1"/>
    <col min="3587" max="3587" width="35.140625" customWidth="1"/>
    <col min="3588" max="3588" width="18.42578125" customWidth="1"/>
    <col min="3589" max="3589" width="16.85546875" customWidth="1"/>
    <col min="3590" max="3590" width="16.7109375" customWidth="1"/>
    <col min="3843" max="3843" width="35.140625" customWidth="1"/>
    <col min="3844" max="3844" width="18.42578125" customWidth="1"/>
    <col min="3845" max="3845" width="16.85546875" customWidth="1"/>
    <col min="3846" max="3846" width="16.7109375" customWidth="1"/>
    <col min="4099" max="4099" width="35.140625" customWidth="1"/>
    <col min="4100" max="4100" width="18.42578125" customWidth="1"/>
    <col min="4101" max="4101" width="16.85546875" customWidth="1"/>
    <col min="4102" max="4102" width="16.7109375" customWidth="1"/>
    <col min="4355" max="4355" width="35.140625" customWidth="1"/>
    <col min="4356" max="4356" width="18.42578125" customWidth="1"/>
    <col min="4357" max="4357" width="16.85546875" customWidth="1"/>
    <col min="4358" max="4358" width="16.7109375" customWidth="1"/>
    <col min="4611" max="4611" width="35.140625" customWidth="1"/>
    <col min="4612" max="4612" width="18.42578125" customWidth="1"/>
    <col min="4613" max="4613" width="16.85546875" customWidth="1"/>
    <col min="4614" max="4614" width="16.7109375" customWidth="1"/>
    <col min="4867" max="4867" width="35.140625" customWidth="1"/>
    <col min="4868" max="4868" width="18.42578125" customWidth="1"/>
    <col min="4869" max="4869" width="16.85546875" customWidth="1"/>
    <col min="4870" max="4870" width="16.7109375" customWidth="1"/>
    <col min="5123" max="5123" width="35.140625" customWidth="1"/>
    <col min="5124" max="5124" width="18.42578125" customWidth="1"/>
    <col min="5125" max="5125" width="16.85546875" customWidth="1"/>
    <col min="5126" max="5126" width="16.7109375" customWidth="1"/>
    <col min="5379" max="5379" width="35.140625" customWidth="1"/>
    <col min="5380" max="5380" width="18.42578125" customWidth="1"/>
    <col min="5381" max="5381" width="16.85546875" customWidth="1"/>
    <col min="5382" max="5382" width="16.7109375" customWidth="1"/>
    <col min="5635" max="5635" width="35.140625" customWidth="1"/>
    <col min="5636" max="5636" width="18.42578125" customWidth="1"/>
    <col min="5637" max="5637" width="16.85546875" customWidth="1"/>
    <col min="5638" max="5638" width="16.7109375" customWidth="1"/>
    <col min="5891" max="5891" width="35.140625" customWidth="1"/>
    <col min="5892" max="5892" width="18.42578125" customWidth="1"/>
    <col min="5893" max="5893" width="16.85546875" customWidth="1"/>
    <col min="5894" max="5894" width="16.7109375" customWidth="1"/>
    <col min="6147" max="6147" width="35.140625" customWidth="1"/>
    <col min="6148" max="6148" width="18.42578125" customWidth="1"/>
    <col min="6149" max="6149" width="16.85546875" customWidth="1"/>
    <col min="6150" max="6150" width="16.7109375" customWidth="1"/>
    <col min="6403" max="6403" width="35.140625" customWidth="1"/>
    <col min="6404" max="6404" width="18.42578125" customWidth="1"/>
    <col min="6405" max="6405" width="16.85546875" customWidth="1"/>
    <col min="6406" max="6406" width="16.7109375" customWidth="1"/>
    <col min="6659" max="6659" width="35.140625" customWidth="1"/>
    <col min="6660" max="6660" width="18.42578125" customWidth="1"/>
    <col min="6661" max="6661" width="16.85546875" customWidth="1"/>
    <col min="6662" max="6662" width="16.7109375" customWidth="1"/>
    <col min="6915" max="6915" width="35.140625" customWidth="1"/>
    <col min="6916" max="6916" width="18.42578125" customWidth="1"/>
    <col min="6917" max="6917" width="16.85546875" customWidth="1"/>
    <col min="6918" max="6918" width="16.7109375" customWidth="1"/>
    <col min="7171" max="7171" width="35.140625" customWidth="1"/>
    <col min="7172" max="7172" width="18.42578125" customWidth="1"/>
    <col min="7173" max="7173" width="16.85546875" customWidth="1"/>
    <col min="7174" max="7174" width="16.7109375" customWidth="1"/>
    <col min="7427" max="7427" width="35.140625" customWidth="1"/>
    <col min="7428" max="7428" width="18.42578125" customWidth="1"/>
    <col min="7429" max="7429" width="16.85546875" customWidth="1"/>
    <col min="7430" max="7430" width="16.7109375" customWidth="1"/>
    <col min="7683" max="7683" width="35.140625" customWidth="1"/>
    <col min="7684" max="7684" width="18.42578125" customWidth="1"/>
    <col min="7685" max="7685" width="16.85546875" customWidth="1"/>
    <col min="7686" max="7686" width="16.7109375" customWidth="1"/>
    <col min="7939" max="7939" width="35.140625" customWidth="1"/>
    <col min="7940" max="7940" width="18.42578125" customWidth="1"/>
    <col min="7941" max="7941" width="16.85546875" customWidth="1"/>
    <col min="7942" max="7942" width="16.7109375" customWidth="1"/>
    <col min="8195" max="8195" width="35.140625" customWidth="1"/>
    <col min="8196" max="8196" width="18.42578125" customWidth="1"/>
    <col min="8197" max="8197" width="16.85546875" customWidth="1"/>
    <col min="8198" max="8198" width="16.7109375" customWidth="1"/>
    <col min="8451" max="8451" width="35.140625" customWidth="1"/>
    <col min="8452" max="8452" width="18.42578125" customWidth="1"/>
    <col min="8453" max="8453" width="16.85546875" customWidth="1"/>
    <col min="8454" max="8454" width="16.7109375" customWidth="1"/>
    <col min="8707" max="8707" width="35.140625" customWidth="1"/>
    <col min="8708" max="8708" width="18.42578125" customWidth="1"/>
    <col min="8709" max="8709" width="16.85546875" customWidth="1"/>
    <col min="8710" max="8710" width="16.7109375" customWidth="1"/>
    <col min="8963" max="8963" width="35.140625" customWidth="1"/>
    <col min="8964" max="8964" width="18.42578125" customWidth="1"/>
    <col min="8965" max="8965" width="16.85546875" customWidth="1"/>
    <col min="8966" max="8966" width="16.7109375" customWidth="1"/>
    <col min="9219" max="9219" width="35.140625" customWidth="1"/>
    <col min="9220" max="9220" width="18.42578125" customWidth="1"/>
    <col min="9221" max="9221" width="16.85546875" customWidth="1"/>
    <col min="9222" max="9222" width="16.7109375" customWidth="1"/>
    <col min="9475" max="9475" width="35.140625" customWidth="1"/>
    <col min="9476" max="9476" width="18.42578125" customWidth="1"/>
    <col min="9477" max="9477" width="16.85546875" customWidth="1"/>
    <col min="9478" max="9478" width="16.7109375" customWidth="1"/>
    <col min="9731" max="9731" width="35.140625" customWidth="1"/>
    <col min="9732" max="9732" width="18.42578125" customWidth="1"/>
    <col min="9733" max="9733" width="16.85546875" customWidth="1"/>
    <col min="9734" max="9734" width="16.7109375" customWidth="1"/>
    <col min="9987" max="9987" width="35.140625" customWidth="1"/>
    <col min="9988" max="9988" width="18.42578125" customWidth="1"/>
    <col min="9989" max="9989" width="16.85546875" customWidth="1"/>
    <col min="9990" max="9990" width="16.7109375" customWidth="1"/>
    <col min="10243" max="10243" width="35.140625" customWidth="1"/>
    <col min="10244" max="10244" width="18.42578125" customWidth="1"/>
    <col min="10245" max="10245" width="16.85546875" customWidth="1"/>
    <col min="10246" max="10246" width="16.7109375" customWidth="1"/>
    <col min="10499" max="10499" width="35.140625" customWidth="1"/>
    <col min="10500" max="10500" width="18.42578125" customWidth="1"/>
    <col min="10501" max="10501" width="16.85546875" customWidth="1"/>
    <col min="10502" max="10502" width="16.7109375" customWidth="1"/>
    <col min="10755" max="10755" width="35.140625" customWidth="1"/>
    <col min="10756" max="10756" width="18.42578125" customWidth="1"/>
    <col min="10757" max="10757" width="16.85546875" customWidth="1"/>
    <col min="10758" max="10758" width="16.7109375" customWidth="1"/>
    <col min="11011" max="11011" width="35.140625" customWidth="1"/>
    <col min="11012" max="11012" width="18.42578125" customWidth="1"/>
    <col min="11013" max="11013" width="16.85546875" customWidth="1"/>
    <col min="11014" max="11014" width="16.7109375" customWidth="1"/>
    <col min="11267" max="11267" width="35.140625" customWidth="1"/>
    <col min="11268" max="11268" width="18.42578125" customWidth="1"/>
    <col min="11269" max="11269" width="16.85546875" customWidth="1"/>
    <col min="11270" max="11270" width="16.7109375" customWidth="1"/>
    <col min="11523" max="11523" width="35.140625" customWidth="1"/>
    <col min="11524" max="11524" width="18.42578125" customWidth="1"/>
    <col min="11525" max="11525" width="16.85546875" customWidth="1"/>
    <col min="11526" max="11526" width="16.7109375" customWidth="1"/>
    <col min="11779" max="11779" width="35.140625" customWidth="1"/>
    <col min="11780" max="11780" width="18.42578125" customWidth="1"/>
    <col min="11781" max="11781" width="16.85546875" customWidth="1"/>
    <col min="11782" max="11782" width="16.7109375" customWidth="1"/>
    <col min="12035" max="12035" width="35.140625" customWidth="1"/>
    <col min="12036" max="12036" width="18.42578125" customWidth="1"/>
    <col min="12037" max="12037" width="16.85546875" customWidth="1"/>
    <col min="12038" max="12038" width="16.7109375" customWidth="1"/>
    <col min="12291" max="12291" width="35.140625" customWidth="1"/>
    <col min="12292" max="12292" width="18.42578125" customWidth="1"/>
    <col min="12293" max="12293" width="16.85546875" customWidth="1"/>
    <col min="12294" max="12294" width="16.7109375" customWidth="1"/>
    <col min="12547" max="12547" width="35.140625" customWidth="1"/>
    <col min="12548" max="12548" width="18.42578125" customWidth="1"/>
    <col min="12549" max="12549" width="16.85546875" customWidth="1"/>
    <col min="12550" max="12550" width="16.7109375" customWidth="1"/>
    <col min="12803" max="12803" width="35.140625" customWidth="1"/>
    <col min="12804" max="12804" width="18.42578125" customWidth="1"/>
    <col min="12805" max="12805" width="16.85546875" customWidth="1"/>
    <col min="12806" max="12806" width="16.7109375" customWidth="1"/>
    <col min="13059" max="13059" width="35.140625" customWidth="1"/>
    <col min="13060" max="13060" width="18.42578125" customWidth="1"/>
    <col min="13061" max="13061" width="16.85546875" customWidth="1"/>
    <col min="13062" max="13062" width="16.7109375" customWidth="1"/>
    <col min="13315" max="13315" width="35.140625" customWidth="1"/>
    <col min="13316" max="13316" width="18.42578125" customWidth="1"/>
    <col min="13317" max="13317" width="16.85546875" customWidth="1"/>
    <col min="13318" max="13318" width="16.7109375" customWidth="1"/>
    <col min="13571" max="13571" width="35.140625" customWidth="1"/>
    <col min="13572" max="13572" width="18.42578125" customWidth="1"/>
    <col min="13573" max="13573" width="16.85546875" customWidth="1"/>
    <col min="13574" max="13574" width="16.7109375" customWidth="1"/>
    <col min="13827" max="13827" width="35.140625" customWidth="1"/>
    <col min="13828" max="13828" width="18.42578125" customWidth="1"/>
    <col min="13829" max="13829" width="16.85546875" customWidth="1"/>
    <col min="13830" max="13830" width="16.7109375" customWidth="1"/>
    <col min="14083" max="14083" width="35.140625" customWidth="1"/>
    <col min="14084" max="14084" width="18.42578125" customWidth="1"/>
    <col min="14085" max="14085" width="16.85546875" customWidth="1"/>
    <col min="14086" max="14086" width="16.7109375" customWidth="1"/>
    <col min="14339" max="14339" width="35.140625" customWidth="1"/>
    <col min="14340" max="14340" width="18.42578125" customWidth="1"/>
    <col min="14341" max="14341" width="16.85546875" customWidth="1"/>
    <col min="14342" max="14342" width="16.7109375" customWidth="1"/>
    <col min="14595" max="14595" width="35.140625" customWidth="1"/>
    <col min="14596" max="14596" width="18.42578125" customWidth="1"/>
    <col min="14597" max="14597" width="16.85546875" customWidth="1"/>
    <col min="14598" max="14598" width="16.7109375" customWidth="1"/>
    <col min="14851" max="14851" width="35.140625" customWidth="1"/>
    <col min="14852" max="14852" width="18.42578125" customWidth="1"/>
    <col min="14853" max="14853" width="16.85546875" customWidth="1"/>
    <col min="14854" max="14854" width="16.7109375" customWidth="1"/>
    <col min="15107" max="15107" width="35.140625" customWidth="1"/>
    <col min="15108" max="15108" width="18.42578125" customWidth="1"/>
    <col min="15109" max="15109" width="16.85546875" customWidth="1"/>
    <col min="15110" max="15110" width="16.7109375" customWidth="1"/>
    <col min="15363" max="15363" width="35.140625" customWidth="1"/>
    <col min="15364" max="15364" width="18.42578125" customWidth="1"/>
    <col min="15365" max="15365" width="16.85546875" customWidth="1"/>
    <col min="15366" max="15366" width="16.7109375" customWidth="1"/>
    <col min="15619" max="15619" width="35.140625" customWidth="1"/>
    <col min="15620" max="15620" width="18.42578125" customWidth="1"/>
    <col min="15621" max="15621" width="16.85546875" customWidth="1"/>
    <col min="15622" max="15622" width="16.7109375" customWidth="1"/>
    <col min="15875" max="15875" width="35.140625" customWidth="1"/>
    <col min="15876" max="15876" width="18.42578125" customWidth="1"/>
    <col min="15877" max="15877" width="16.85546875" customWidth="1"/>
    <col min="15878" max="15878" width="16.7109375" customWidth="1"/>
    <col min="16131" max="16131" width="35.140625" customWidth="1"/>
    <col min="16132" max="16132" width="18.42578125" customWidth="1"/>
    <col min="16133" max="16133" width="16.85546875" customWidth="1"/>
    <col min="16134" max="16134" width="16.7109375" customWidth="1"/>
  </cols>
  <sheetData>
    <row r="1" spans="2:6" x14ac:dyDescent="0.25">
      <c r="B1" s="50" t="s">
        <v>144</v>
      </c>
    </row>
    <row r="3" spans="2:6" x14ac:dyDescent="0.25">
      <c r="B3" s="50" t="s">
        <v>847</v>
      </c>
      <c r="C3" s="50"/>
      <c r="D3" s="72"/>
      <c r="E3" s="72"/>
      <c r="F3" s="72"/>
    </row>
    <row r="4" spans="2:6" x14ac:dyDescent="0.25">
      <c r="B4" s="50"/>
      <c r="C4" s="50"/>
      <c r="D4" s="72"/>
      <c r="E4" s="72"/>
      <c r="F4" s="72"/>
    </row>
    <row r="5" spans="2:6" x14ac:dyDescent="0.25">
      <c r="C5" s="50"/>
      <c r="D5" s="568" t="s">
        <v>145</v>
      </c>
      <c r="E5" s="569"/>
      <c r="F5" s="570"/>
    </row>
    <row r="6" spans="2:6" x14ac:dyDescent="0.25">
      <c r="B6" s="49"/>
      <c r="C6" s="49"/>
      <c r="D6" s="73"/>
      <c r="E6" s="73"/>
      <c r="F6" s="73"/>
    </row>
    <row r="7" spans="2:6" x14ac:dyDescent="0.25">
      <c r="B7" s="49"/>
      <c r="C7" s="50" t="s">
        <v>199</v>
      </c>
      <c r="D7" s="73">
        <v>6045159608</v>
      </c>
      <c r="E7" s="73">
        <v>604.52</v>
      </c>
      <c r="F7" s="294"/>
    </row>
    <row r="8" spans="2:6" x14ac:dyDescent="0.25">
      <c r="B8" s="49"/>
      <c r="C8" s="50" t="s">
        <v>200</v>
      </c>
      <c r="D8" s="73">
        <v>283998116</v>
      </c>
      <c r="E8" s="73">
        <v>28.4</v>
      </c>
      <c r="F8" s="294"/>
    </row>
    <row r="9" spans="2:6" x14ac:dyDescent="0.25">
      <c r="B9" s="49"/>
      <c r="C9" s="49" t="s">
        <v>845</v>
      </c>
      <c r="D9" s="73">
        <v>14000000000</v>
      </c>
      <c r="E9" s="73">
        <v>1400</v>
      </c>
    </row>
    <row r="10" spans="2:6" x14ac:dyDescent="0.25">
      <c r="B10" s="49"/>
      <c r="C10" s="49" t="s">
        <v>76</v>
      </c>
      <c r="D10" s="73">
        <v>20329157724</v>
      </c>
      <c r="E10" s="73">
        <v>2032.92</v>
      </c>
    </row>
  </sheetData>
  <mergeCells count="1">
    <mergeCell ref="D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F27"/>
  <sheetViews>
    <sheetView workbookViewId="0">
      <selection activeCell="C29" sqref="C29"/>
    </sheetView>
  </sheetViews>
  <sheetFormatPr defaultRowHeight="15" x14ac:dyDescent="0.25"/>
  <cols>
    <col min="2" max="2" width="19.5703125" customWidth="1"/>
    <col min="3" max="3" width="26.5703125" customWidth="1"/>
    <col min="4" max="4" width="12.5703125" customWidth="1"/>
    <col min="5" max="5" width="16.7109375" customWidth="1"/>
    <col min="6" max="6" width="13.7109375" customWidth="1"/>
    <col min="258" max="258" width="19.5703125" customWidth="1"/>
    <col min="259" max="259" width="26.5703125" customWidth="1"/>
    <col min="260" max="260" width="12.5703125" customWidth="1"/>
    <col min="261" max="261" width="16.7109375" customWidth="1"/>
    <col min="262" max="262" width="13.7109375" customWidth="1"/>
    <col min="514" max="514" width="19.5703125" customWidth="1"/>
    <col min="515" max="515" width="26.5703125" customWidth="1"/>
    <col min="516" max="516" width="12.5703125" customWidth="1"/>
    <col min="517" max="517" width="16.7109375" customWidth="1"/>
    <col min="518" max="518" width="13.7109375" customWidth="1"/>
    <col min="770" max="770" width="19.5703125" customWidth="1"/>
    <col min="771" max="771" width="26.5703125" customWidth="1"/>
    <col min="772" max="772" width="12.5703125" customWidth="1"/>
    <col min="773" max="773" width="16.7109375" customWidth="1"/>
    <col min="774" max="774" width="13.7109375" customWidth="1"/>
    <col min="1026" max="1026" width="19.5703125" customWidth="1"/>
    <col min="1027" max="1027" width="26.5703125" customWidth="1"/>
    <col min="1028" max="1028" width="12.5703125" customWidth="1"/>
    <col min="1029" max="1029" width="16.7109375" customWidth="1"/>
    <col min="1030" max="1030" width="13.7109375" customWidth="1"/>
    <col min="1282" max="1282" width="19.5703125" customWidth="1"/>
    <col min="1283" max="1283" width="26.5703125" customWidth="1"/>
    <col min="1284" max="1284" width="12.5703125" customWidth="1"/>
    <col min="1285" max="1285" width="16.7109375" customWidth="1"/>
    <col min="1286" max="1286" width="13.7109375" customWidth="1"/>
    <col min="1538" max="1538" width="19.5703125" customWidth="1"/>
    <col min="1539" max="1539" width="26.5703125" customWidth="1"/>
    <col min="1540" max="1540" width="12.5703125" customWidth="1"/>
    <col min="1541" max="1541" width="16.7109375" customWidth="1"/>
    <col min="1542" max="1542" width="13.7109375" customWidth="1"/>
    <col min="1794" max="1794" width="19.5703125" customWidth="1"/>
    <col min="1795" max="1795" width="26.5703125" customWidth="1"/>
    <col min="1796" max="1796" width="12.5703125" customWidth="1"/>
    <col min="1797" max="1797" width="16.7109375" customWidth="1"/>
    <col min="1798" max="1798" width="13.7109375" customWidth="1"/>
    <col min="2050" max="2050" width="19.5703125" customWidth="1"/>
    <col min="2051" max="2051" width="26.5703125" customWidth="1"/>
    <col min="2052" max="2052" width="12.5703125" customWidth="1"/>
    <col min="2053" max="2053" width="16.7109375" customWidth="1"/>
    <col min="2054" max="2054" width="13.7109375" customWidth="1"/>
    <col min="2306" max="2306" width="19.5703125" customWidth="1"/>
    <col min="2307" max="2307" width="26.5703125" customWidth="1"/>
    <col min="2308" max="2308" width="12.5703125" customWidth="1"/>
    <col min="2309" max="2309" width="16.7109375" customWidth="1"/>
    <col min="2310" max="2310" width="13.7109375" customWidth="1"/>
    <col min="2562" max="2562" width="19.5703125" customWidth="1"/>
    <col min="2563" max="2563" width="26.5703125" customWidth="1"/>
    <col min="2564" max="2564" width="12.5703125" customWidth="1"/>
    <col min="2565" max="2565" width="16.7109375" customWidth="1"/>
    <col min="2566" max="2566" width="13.7109375" customWidth="1"/>
    <col min="2818" max="2818" width="19.5703125" customWidth="1"/>
    <col min="2819" max="2819" width="26.5703125" customWidth="1"/>
    <col min="2820" max="2820" width="12.5703125" customWidth="1"/>
    <col min="2821" max="2821" width="16.7109375" customWidth="1"/>
    <col min="2822" max="2822" width="13.7109375" customWidth="1"/>
    <col min="3074" max="3074" width="19.5703125" customWidth="1"/>
    <col min="3075" max="3075" width="26.5703125" customWidth="1"/>
    <col min="3076" max="3076" width="12.5703125" customWidth="1"/>
    <col min="3077" max="3077" width="16.7109375" customWidth="1"/>
    <col min="3078" max="3078" width="13.7109375" customWidth="1"/>
    <col min="3330" max="3330" width="19.5703125" customWidth="1"/>
    <col min="3331" max="3331" width="26.5703125" customWidth="1"/>
    <col min="3332" max="3332" width="12.5703125" customWidth="1"/>
    <col min="3333" max="3333" width="16.7109375" customWidth="1"/>
    <col min="3334" max="3334" width="13.7109375" customWidth="1"/>
    <col min="3586" max="3586" width="19.5703125" customWidth="1"/>
    <col min="3587" max="3587" width="26.5703125" customWidth="1"/>
    <col min="3588" max="3588" width="12.5703125" customWidth="1"/>
    <col min="3589" max="3589" width="16.7109375" customWidth="1"/>
    <col min="3590" max="3590" width="13.7109375" customWidth="1"/>
    <col min="3842" max="3842" width="19.5703125" customWidth="1"/>
    <col min="3843" max="3843" width="26.5703125" customWidth="1"/>
    <col min="3844" max="3844" width="12.5703125" customWidth="1"/>
    <col min="3845" max="3845" width="16.7109375" customWidth="1"/>
    <col min="3846" max="3846" width="13.7109375" customWidth="1"/>
    <col min="4098" max="4098" width="19.5703125" customWidth="1"/>
    <col min="4099" max="4099" width="26.5703125" customWidth="1"/>
    <col min="4100" max="4100" width="12.5703125" customWidth="1"/>
    <col min="4101" max="4101" width="16.7109375" customWidth="1"/>
    <col min="4102" max="4102" width="13.7109375" customWidth="1"/>
    <col min="4354" max="4354" width="19.5703125" customWidth="1"/>
    <col min="4355" max="4355" width="26.5703125" customWidth="1"/>
    <col min="4356" max="4356" width="12.5703125" customWidth="1"/>
    <col min="4357" max="4357" width="16.7109375" customWidth="1"/>
    <col min="4358" max="4358" width="13.7109375" customWidth="1"/>
    <col min="4610" max="4610" width="19.5703125" customWidth="1"/>
    <col min="4611" max="4611" width="26.5703125" customWidth="1"/>
    <col min="4612" max="4612" width="12.5703125" customWidth="1"/>
    <col min="4613" max="4613" width="16.7109375" customWidth="1"/>
    <col min="4614" max="4614" width="13.7109375" customWidth="1"/>
    <col min="4866" max="4866" width="19.5703125" customWidth="1"/>
    <col min="4867" max="4867" width="26.5703125" customWidth="1"/>
    <col min="4868" max="4868" width="12.5703125" customWidth="1"/>
    <col min="4869" max="4869" width="16.7109375" customWidth="1"/>
    <col min="4870" max="4870" width="13.7109375" customWidth="1"/>
    <col min="5122" max="5122" width="19.5703125" customWidth="1"/>
    <col min="5123" max="5123" width="26.5703125" customWidth="1"/>
    <col min="5124" max="5124" width="12.5703125" customWidth="1"/>
    <col min="5125" max="5125" width="16.7109375" customWidth="1"/>
    <col min="5126" max="5126" width="13.7109375" customWidth="1"/>
    <col min="5378" max="5378" width="19.5703125" customWidth="1"/>
    <col min="5379" max="5379" width="26.5703125" customWidth="1"/>
    <col min="5380" max="5380" width="12.5703125" customWidth="1"/>
    <col min="5381" max="5381" width="16.7109375" customWidth="1"/>
    <col min="5382" max="5382" width="13.7109375" customWidth="1"/>
    <col min="5634" max="5634" width="19.5703125" customWidth="1"/>
    <col min="5635" max="5635" width="26.5703125" customWidth="1"/>
    <col min="5636" max="5636" width="12.5703125" customWidth="1"/>
    <col min="5637" max="5637" width="16.7109375" customWidth="1"/>
    <col min="5638" max="5638" width="13.7109375" customWidth="1"/>
    <col min="5890" max="5890" width="19.5703125" customWidth="1"/>
    <col min="5891" max="5891" width="26.5703125" customWidth="1"/>
    <col min="5892" max="5892" width="12.5703125" customWidth="1"/>
    <col min="5893" max="5893" width="16.7109375" customWidth="1"/>
    <col min="5894" max="5894" width="13.7109375" customWidth="1"/>
    <col min="6146" max="6146" width="19.5703125" customWidth="1"/>
    <col min="6147" max="6147" width="26.5703125" customWidth="1"/>
    <col min="6148" max="6148" width="12.5703125" customWidth="1"/>
    <col min="6149" max="6149" width="16.7109375" customWidth="1"/>
    <col min="6150" max="6150" width="13.7109375" customWidth="1"/>
    <col min="6402" max="6402" width="19.5703125" customWidth="1"/>
    <col min="6403" max="6403" width="26.5703125" customWidth="1"/>
    <col min="6404" max="6404" width="12.5703125" customWidth="1"/>
    <col min="6405" max="6405" width="16.7109375" customWidth="1"/>
    <col min="6406" max="6406" width="13.7109375" customWidth="1"/>
    <col min="6658" max="6658" width="19.5703125" customWidth="1"/>
    <col min="6659" max="6659" width="26.5703125" customWidth="1"/>
    <col min="6660" max="6660" width="12.5703125" customWidth="1"/>
    <col min="6661" max="6661" width="16.7109375" customWidth="1"/>
    <col min="6662" max="6662" width="13.7109375" customWidth="1"/>
    <col min="6914" max="6914" width="19.5703125" customWidth="1"/>
    <col min="6915" max="6915" width="26.5703125" customWidth="1"/>
    <col min="6916" max="6916" width="12.5703125" customWidth="1"/>
    <col min="6917" max="6917" width="16.7109375" customWidth="1"/>
    <col min="6918" max="6918" width="13.7109375" customWidth="1"/>
    <col min="7170" max="7170" width="19.5703125" customWidth="1"/>
    <col min="7171" max="7171" width="26.5703125" customWidth="1"/>
    <col min="7172" max="7172" width="12.5703125" customWidth="1"/>
    <col min="7173" max="7173" width="16.7109375" customWidth="1"/>
    <col min="7174" max="7174" width="13.7109375" customWidth="1"/>
    <col min="7426" max="7426" width="19.5703125" customWidth="1"/>
    <col min="7427" max="7427" width="26.5703125" customWidth="1"/>
    <col min="7428" max="7428" width="12.5703125" customWidth="1"/>
    <col min="7429" max="7429" width="16.7109375" customWidth="1"/>
    <col min="7430" max="7430" width="13.7109375" customWidth="1"/>
    <col min="7682" max="7682" width="19.5703125" customWidth="1"/>
    <col min="7683" max="7683" width="26.5703125" customWidth="1"/>
    <col min="7684" max="7684" width="12.5703125" customWidth="1"/>
    <col min="7685" max="7685" width="16.7109375" customWidth="1"/>
    <col min="7686" max="7686" width="13.7109375" customWidth="1"/>
    <col min="7938" max="7938" width="19.5703125" customWidth="1"/>
    <col min="7939" max="7939" width="26.5703125" customWidth="1"/>
    <col min="7940" max="7940" width="12.5703125" customWidth="1"/>
    <col min="7941" max="7941" width="16.7109375" customWidth="1"/>
    <col min="7942" max="7942" width="13.7109375" customWidth="1"/>
    <col min="8194" max="8194" width="19.5703125" customWidth="1"/>
    <col min="8195" max="8195" width="26.5703125" customWidth="1"/>
    <col min="8196" max="8196" width="12.5703125" customWidth="1"/>
    <col min="8197" max="8197" width="16.7109375" customWidth="1"/>
    <col min="8198" max="8198" width="13.7109375" customWidth="1"/>
    <col min="8450" max="8450" width="19.5703125" customWidth="1"/>
    <col min="8451" max="8451" width="26.5703125" customWidth="1"/>
    <col min="8452" max="8452" width="12.5703125" customWidth="1"/>
    <col min="8453" max="8453" width="16.7109375" customWidth="1"/>
    <col min="8454" max="8454" width="13.7109375" customWidth="1"/>
    <col min="8706" max="8706" width="19.5703125" customWidth="1"/>
    <col min="8707" max="8707" width="26.5703125" customWidth="1"/>
    <col min="8708" max="8708" width="12.5703125" customWidth="1"/>
    <col min="8709" max="8709" width="16.7109375" customWidth="1"/>
    <col min="8710" max="8710" width="13.7109375" customWidth="1"/>
    <col min="8962" max="8962" width="19.5703125" customWidth="1"/>
    <col min="8963" max="8963" width="26.5703125" customWidth="1"/>
    <col min="8964" max="8964" width="12.5703125" customWidth="1"/>
    <col min="8965" max="8965" width="16.7109375" customWidth="1"/>
    <col min="8966" max="8966" width="13.7109375" customWidth="1"/>
    <col min="9218" max="9218" width="19.5703125" customWidth="1"/>
    <col min="9219" max="9219" width="26.5703125" customWidth="1"/>
    <col min="9220" max="9220" width="12.5703125" customWidth="1"/>
    <col min="9221" max="9221" width="16.7109375" customWidth="1"/>
    <col min="9222" max="9222" width="13.7109375" customWidth="1"/>
    <col min="9474" max="9474" width="19.5703125" customWidth="1"/>
    <col min="9475" max="9475" width="26.5703125" customWidth="1"/>
    <col min="9476" max="9476" width="12.5703125" customWidth="1"/>
    <col min="9477" max="9477" width="16.7109375" customWidth="1"/>
    <col min="9478" max="9478" width="13.7109375" customWidth="1"/>
    <col min="9730" max="9730" width="19.5703125" customWidth="1"/>
    <col min="9731" max="9731" width="26.5703125" customWidth="1"/>
    <col min="9732" max="9732" width="12.5703125" customWidth="1"/>
    <col min="9733" max="9733" width="16.7109375" customWidth="1"/>
    <col min="9734" max="9734" width="13.7109375" customWidth="1"/>
    <col min="9986" max="9986" width="19.5703125" customWidth="1"/>
    <col min="9987" max="9987" width="26.5703125" customWidth="1"/>
    <col min="9988" max="9988" width="12.5703125" customWidth="1"/>
    <col min="9989" max="9989" width="16.7109375" customWidth="1"/>
    <col min="9990" max="9990" width="13.7109375" customWidth="1"/>
    <col min="10242" max="10242" width="19.5703125" customWidth="1"/>
    <col min="10243" max="10243" width="26.5703125" customWidth="1"/>
    <col min="10244" max="10244" width="12.5703125" customWidth="1"/>
    <col min="10245" max="10245" width="16.7109375" customWidth="1"/>
    <col min="10246" max="10246" width="13.7109375" customWidth="1"/>
    <col min="10498" max="10498" width="19.5703125" customWidth="1"/>
    <col min="10499" max="10499" width="26.5703125" customWidth="1"/>
    <col min="10500" max="10500" width="12.5703125" customWidth="1"/>
    <col min="10501" max="10501" width="16.7109375" customWidth="1"/>
    <col min="10502" max="10502" width="13.7109375" customWidth="1"/>
    <col min="10754" max="10754" width="19.5703125" customWidth="1"/>
    <col min="10755" max="10755" width="26.5703125" customWidth="1"/>
    <col min="10756" max="10756" width="12.5703125" customWidth="1"/>
    <col min="10757" max="10757" width="16.7109375" customWidth="1"/>
    <col min="10758" max="10758" width="13.7109375" customWidth="1"/>
    <col min="11010" max="11010" width="19.5703125" customWidth="1"/>
    <col min="11011" max="11011" width="26.5703125" customWidth="1"/>
    <col min="11012" max="11012" width="12.5703125" customWidth="1"/>
    <col min="11013" max="11013" width="16.7109375" customWidth="1"/>
    <col min="11014" max="11014" width="13.7109375" customWidth="1"/>
    <col min="11266" max="11266" width="19.5703125" customWidth="1"/>
    <col min="11267" max="11267" width="26.5703125" customWidth="1"/>
    <col min="11268" max="11268" width="12.5703125" customWidth="1"/>
    <col min="11269" max="11269" width="16.7109375" customWidth="1"/>
    <col min="11270" max="11270" width="13.7109375" customWidth="1"/>
    <col min="11522" max="11522" width="19.5703125" customWidth="1"/>
    <col min="11523" max="11523" width="26.5703125" customWidth="1"/>
    <col min="11524" max="11524" width="12.5703125" customWidth="1"/>
    <col min="11525" max="11525" width="16.7109375" customWidth="1"/>
    <col min="11526" max="11526" width="13.7109375" customWidth="1"/>
    <col min="11778" max="11778" width="19.5703125" customWidth="1"/>
    <col min="11779" max="11779" width="26.5703125" customWidth="1"/>
    <col min="11780" max="11780" width="12.5703125" customWidth="1"/>
    <col min="11781" max="11781" width="16.7109375" customWidth="1"/>
    <col min="11782" max="11782" width="13.7109375" customWidth="1"/>
    <col min="12034" max="12034" width="19.5703125" customWidth="1"/>
    <col min="12035" max="12035" width="26.5703125" customWidth="1"/>
    <col min="12036" max="12036" width="12.5703125" customWidth="1"/>
    <col min="12037" max="12037" width="16.7109375" customWidth="1"/>
    <col min="12038" max="12038" width="13.7109375" customWidth="1"/>
    <col min="12290" max="12290" width="19.5703125" customWidth="1"/>
    <col min="12291" max="12291" width="26.5703125" customWidth="1"/>
    <col min="12292" max="12292" width="12.5703125" customWidth="1"/>
    <col min="12293" max="12293" width="16.7109375" customWidth="1"/>
    <col min="12294" max="12294" width="13.7109375" customWidth="1"/>
    <col min="12546" max="12546" width="19.5703125" customWidth="1"/>
    <col min="12547" max="12547" width="26.5703125" customWidth="1"/>
    <col min="12548" max="12548" width="12.5703125" customWidth="1"/>
    <col min="12549" max="12549" width="16.7109375" customWidth="1"/>
    <col min="12550" max="12550" width="13.7109375" customWidth="1"/>
    <col min="12802" max="12802" width="19.5703125" customWidth="1"/>
    <col min="12803" max="12803" width="26.5703125" customWidth="1"/>
    <col min="12804" max="12804" width="12.5703125" customWidth="1"/>
    <col min="12805" max="12805" width="16.7109375" customWidth="1"/>
    <col min="12806" max="12806" width="13.7109375" customWidth="1"/>
    <col min="13058" max="13058" width="19.5703125" customWidth="1"/>
    <col min="13059" max="13059" width="26.5703125" customWidth="1"/>
    <col min="13060" max="13060" width="12.5703125" customWidth="1"/>
    <col min="13061" max="13061" width="16.7109375" customWidth="1"/>
    <col min="13062" max="13062" width="13.7109375" customWidth="1"/>
    <col min="13314" max="13314" width="19.5703125" customWidth="1"/>
    <col min="13315" max="13315" width="26.5703125" customWidth="1"/>
    <col min="13316" max="13316" width="12.5703125" customWidth="1"/>
    <col min="13317" max="13317" width="16.7109375" customWidth="1"/>
    <col min="13318" max="13318" width="13.7109375" customWidth="1"/>
    <col min="13570" max="13570" width="19.5703125" customWidth="1"/>
    <col min="13571" max="13571" width="26.5703125" customWidth="1"/>
    <col min="13572" max="13572" width="12.5703125" customWidth="1"/>
    <col min="13573" max="13573" width="16.7109375" customWidth="1"/>
    <col min="13574" max="13574" width="13.7109375" customWidth="1"/>
    <col min="13826" max="13826" width="19.5703125" customWidth="1"/>
    <col min="13827" max="13827" width="26.5703125" customWidth="1"/>
    <col min="13828" max="13828" width="12.5703125" customWidth="1"/>
    <col min="13829" max="13829" width="16.7109375" customWidth="1"/>
    <col min="13830" max="13830" width="13.7109375" customWidth="1"/>
    <col min="14082" max="14082" width="19.5703125" customWidth="1"/>
    <col min="14083" max="14083" width="26.5703125" customWidth="1"/>
    <col min="14084" max="14084" width="12.5703125" customWidth="1"/>
    <col min="14085" max="14085" width="16.7109375" customWidth="1"/>
    <col min="14086" max="14086" width="13.7109375" customWidth="1"/>
    <col min="14338" max="14338" width="19.5703125" customWidth="1"/>
    <col min="14339" max="14339" width="26.5703125" customWidth="1"/>
    <col min="14340" max="14340" width="12.5703125" customWidth="1"/>
    <col min="14341" max="14341" width="16.7109375" customWidth="1"/>
    <col min="14342" max="14342" width="13.7109375" customWidth="1"/>
    <col min="14594" max="14594" width="19.5703125" customWidth="1"/>
    <col min="14595" max="14595" width="26.5703125" customWidth="1"/>
    <col min="14596" max="14596" width="12.5703125" customWidth="1"/>
    <col min="14597" max="14597" width="16.7109375" customWidth="1"/>
    <col min="14598" max="14598" width="13.7109375" customWidth="1"/>
    <col min="14850" max="14850" width="19.5703125" customWidth="1"/>
    <col min="14851" max="14851" width="26.5703125" customWidth="1"/>
    <col min="14852" max="14852" width="12.5703125" customWidth="1"/>
    <col min="14853" max="14853" width="16.7109375" customWidth="1"/>
    <col min="14854" max="14854" width="13.7109375" customWidth="1"/>
    <col min="15106" max="15106" width="19.5703125" customWidth="1"/>
    <col min="15107" max="15107" width="26.5703125" customWidth="1"/>
    <col min="15108" max="15108" width="12.5703125" customWidth="1"/>
    <col min="15109" max="15109" width="16.7109375" customWidth="1"/>
    <col min="15110" max="15110" width="13.7109375" customWidth="1"/>
    <col min="15362" max="15362" width="19.5703125" customWidth="1"/>
    <col min="15363" max="15363" width="26.5703125" customWidth="1"/>
    <col min="15364" max="15364" width="12.5703125" customWidth="1"/>
    <col min="15365" max="15365" width="16.7109375" customWidth="1"/>
    <col min="15366" max="15366" width="13.7109375" customWidth="1"/>
    <col min="15618" max="15618" width="19.5703125" customWidth="1"/>
    <col min="15619" max="15619" width="26.5703125" customWidth="1"/>
    <col min="15620" max="15620" width="12.5703125" customWidth="1"/>
    <col min="15621" max="15621" width="16.7109375" customWidth="1"/>
    <col min="15622" max="15622" width="13.7109375" customWidth="1"/>
    <col min="15874" max="15874" width="19.5703125" customWidth="1"/>
    <col min="15875" max="15875" width="26.5703125" customWidth="1"/>
    <col min="15876" max="15876" width="12.5703125" customWidth="1"/>
    <col min="15877" max="15877" width="16.7109375" customWidth="1"/>
    <col min="15878" max="15878" width="13.7109375" customWidth="1"/>
    <col min="16130" max="16130" width="19.5703125" customWidth="1"/>
    <col min="16131" max="16131" width="26.5703125" customWidth="1"/>
    <col min="16132" max="16132" width="12.5703125" customWidth="1"/>
    <col min="16133" max="16133" width="16.7109375" customWidth="1"/>
    <col min="16134" max="16134" width="13.7109375" customWidth="1"/>
  </cols>
  <sheetData>
    <row r="1" spans="2:6" x14ac:dyDescent="0.25">
      <c r="B1" s="29" t="s">
        <v>146</v>
      </c>
    </row>
    <row r="6" spans="2:6" ht="26.25" x14ac:dyDescent="0.25">
      <c r="B6" s="206"/>
      <c r="C6" s="202" t="s">
        <v>81</v>
      </c>
      <c r="D6" s="203" t="s">
        <v>82</v>
      </c>
      <c r="E6" s="203" t="s">
        <v>83</v>
      </c>
      <c r="F6" s="203" t="s">
        <v>84</v>
      </c>
    </row>
    <row r="7" spans="2:6" ht="26.25" x14ac:dyDescent="0.25">
      <c r="B7" s="207"/>
      <c r="C7" s="204"/>
      <c r="D7" s="205" t="s">
        <v>85</v>
      </c>
      <c r="E7" s="201" t="s">
        <v>86</v>
      </c>
      <c r="F7" s="201" t="s">
        <v>87</v>
      </c>
    </row>
    <row r="8" spans="2:6" x14ac:dyDescent="0.25">
      <c r="B8" s="195" t="s">
        <v>88</v>
      </c>
      <c r="C8" s="198" t="s">
        <v>138</v>
      </c>
      <c r="D8" s="192"/>
      <c r="E8" s="200"/>
      <c r="F8" s="200"/>
    </row>
    <row r="9" spans="2:6" x14ac:dyDescent="0.25">
      <c r="B9" s="195"/>
      <c r="C9" s="197" t="s">
        <v>139</v>
      </c>
      <c r="D9" s="192"/>
      <c r="E9" s="200"/>
      <c r="F9" s="200"/>
    </row>
    <row r="10" spans="2:6" x14ac:dyDescent="0.25">
      <c r="B10" s="195"/>
      <c r="C10" s="209" t="s">
        <v>105</v>
      </c>
      <c r="D10" s="211">
        <v>16.5184055</v>
      </c>
      <c r="E10" s="208" t="s">
        <v>33</v>
      </c>
      <c r="F10" s="208" t="s">
        <v>9</v>
      </c>
    </row>
    <row r="11" spans="2:6" x14ac:dyDescent="0.25">
      <c r="B11" s="195"/>
      <c r="C11" s="209" t="s">
        <v>106</v>
      </c>
      <c r="D11" s="211">
        <v>4.3697523</v>
      </c>
      <c r="E11" s="208" t="s">
        <v>33</v>
      </c>
      <c r="F11" s="208" t="s">
        <v>9</v>
      </c>
    </row>
    <row r="12" spans="2:6" x14ac:dyDescent="0.25">
      <c r="B12" s="195"/>
      <c r="C12" s="209" t="s">
        <v>147</v>
      </c>
      <c r="D12" s="211">
        <v>33.538800000000002</v>
      </c>
      <c r="E12" s="208" t="s">
        <v>757</v>
      </c>
      <c r="F12" s="208" t="s">
        <v>9</v>
      </c>
    </row>
    <row r="13" spans="2:6" x14ac:dyDescent="0.25">
      <c r="B13" s="195"/>
      <c r="C13" s="209" t="s">
        <v>148</v>
      </c>
      <c r="D13" s="211">
        <v>1.6619999999999999</v>
      </c>
      <c r="E13" s="208" t="s">
        <v>757</v>
      </c>
      <c r="F13" s="208" t="s">
        <v>9</v>
      </c>
    </row>
    <row r="14" spans="2:6" x14ac:dyDescent="0.25">
      <c r="B14" s="195"/>
      <c r="C14" s="209" t="s">
        <v>149</v>
      </c>
      <c r="D14" s="211">
        <v>0.70650000000000002</v>
      </c>
      <c r="E14" s="208" t="s">
        <v>757</v>
      </c>
      <c r="F14" s="208" t="s">
        <v>9</v>
      </c>
    </row>
    <row r="15" spans="2:6" x14ac:dyDescent="0.25">
      <c r="B15" s="195"/>
      <c r="C15" s="209" t="s">
        <v>150</v>
      </c>
      <c r="D15" s="211">
        <v>0.23817559999999999</v>
      </c>
      <c r="E15" s="208" t="s">
        <v>33</v>
      </c>
      <c r="F15" s="208" t="s">
        <v>9</v>
      </c>
    </row>
    <row r="16" spans="2:6" x14ac:dyDescent="0.25">
      <c r="B16" s="195"/>
      <c r="C16" s="209" t="s">
        <v>151</v>
      </c>
      <c r="D16" s="211">
        <v>5.7225699999999997E-2</v>
      </c>
      <c r="E16" s="208" t="s">
        <v>33</v>
      </c>
      <c r="F16" s="208" t="s">
        <v>9</v>
      </c>
    </row>
    <row r="17" spans="2:6" x14ac:dyDescent="0.25">
      <c r="B17" s="195"/>
      <c r="C17" s="209" t="s">
        <v>152</v>
      </c>
      <c r="D17" s="211">
        <v>0.120933</v>
      </c>
      <c r="E17" s="208" t="s">
        <v>33</v>
      </c>
      <c r="F17" s="208" t="s">
        <v>9</v>
      </c>
    </row>
    <row r="18" spans="2:6" x14ac:dyDescent="0.25">
      <c r="B18" s="195"/>
      <c r="C18" s="209" t="s">
        <v>153</v>
      </c>
      <c r="D18" s="211">
        <v>4.94893E-2</v>
      </c>
      <c r="E18" s="208" t="s">
        <v>33</v>
      </c>
      <c r="F18" s="208" t="s">
        <v>9</v>
      </c>
    </row>
    <row r="19" spans="2:6" x14ac:dyDescent="0.25">
      <c r="B19" s="195"/>
      <c r="C19" s="197"/>
      <c r="D19" s="191">
        <f>SUM(D10:D18)</f>
        <v>57.261281399999994</v>
      </c>
      <c r="E19" s="200"/>
      <c r="F19" s="200"/>
    </row>
    <row r="20" spans="2:6" x14ac:dyDescent="0.25">
      <c r="B20" s="193"/>
      <c r="C20" s="194" t="s">
        <v>141</v>
      </c>
      <c r="D20" s="212"/>
      <c r="E20" s="199"/>
      <c r="F20" s="199"/>
    </row>
    <row r="21" spans="2:6" x14ac:dyDescent="0.25">
      <c r="B21" s="193"/>
      <c r="C21" s="209" t="s">
        <v>105</v>
      </c>
      <c r="D21" s="213">
        <v>9.7097299999999997E-2</v>
      </c>
      <c r="E21" s="208" t="s">
        <v>33</v>
      </c>
      <c r="F21" s="208" t="s">
        <v>9</v>
      </c>
    </row>
    <row r="22" spans="2:6" x14ac:dyDescent="0.25">
      <c r="B22" s="193"/>
      <c r="C22" s="209" t="s">
        <v>152</v>
      </c>
      <c r="D22" s="211">
        <v>1.7429299999999998E-2</v>
      </c>
      <c r="E22" s="208" t="s">
        <v>33</v>
      </c>
      <c r="F22" s="208" t="s">
        <v>9</v>
      </c>
    </row>
    <row r="23" spans="2:6" x14ac:dyDescent="0.25">
      <c r="B23" s="193"/>
      <c r="C23" s="209" t="s">
        <v>150</v>
      </c>
      <c r="D23" s="211">
        <v>1.5829099999999999E-2</v>
      </c>
      <c r="E23" s="208" t="s">
        <v>33</v>
      </c>
      <c r="F23" s="208" t="s">
        <v>9</v>
      </c>
    </row>
    <row r="24" spans="2:6" x14ac:dyDescent="0.25">
      <c r="B24" s="193"/>
      <c r="C24" s="209"/>
      <c r="D24" s="191">
        <f>SUM(D21:D23)</f>
        <v>0.13035569999999999</v>
      </c>
      <c r="E24" s="208"/>
      <c r="F24" s="208"/>
    </row>
    <row r="25" spans="2:6" x14ac:dyDescent="0.25">
      <c r="B25" s="193"/>
      <c r="C25" s="209"/>
      <c r="D25" s="211"/>
      <c r="E25" s="208"/>
      <c r="F25" s="208"/>
    </row>
    <row r="26" spans="2:6" x14ac:dyDescent="0.25">
      <c r="B26" s="195" t="s">
        <v>142</v>
      </c>
      <c r="C26" s="196" t="s">
        <v>143</v>
      </c>
      <c r="D26" s="210" t="s">
        <v>758</v>
      </c>
      <c r="E26" s="199"/>
      <c r="F26" s="199"/>
    </row>
    <row r="27" spans="2:6" x14ac:dyDescent="0.25">
      <c r="B27" s="193"/>
      <c r="C27" s="193"/>
      <c r="D27" s="199"/>
      <c r="E27" s="199"/>
      <c r="F27" s="19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43"/>
  <sheetViews>
    <sheetView topLeftCell="A4" workbookViewId="0">
      <selection activeCell="G27" sqref="G27"/>
    </sheetView>
  </sheetViews>
  <sheetFormatPr defaultRowHeight="15" x14ac:dyDescent="0.25"/>
  <cols>
    <col min="2" max="2" width="37.42578125" customWidth="1"/>
    <col min="3" max="3" width="15.5703125" customWidth="1"/>
    <col min="4" max="4" width="15.140625" customWidth="1"/>
    <col min="5" max="5" width="10" customWidth="1"/>
    <col min="258" max="258" width="37.42578125" customWidth="1"/>
    <col min="259" max="259" width="15.5703125" customWidth="1"/>
    <col min="260" max="260" width="15.140625" customWidth="1"/>
    <col min="261" max="261" width="10" customWidth="1"/>
    <col min="514" max="514" width="37.42578125" customWidth="1"/>
    <col min="515" max="515" width="15.5703125" customWidth="1"/>
    <col min="516" max="516" width="15.140625" customWidth="1"/>
    <col min="517" max="517" width="10" customWidth="1"/>
    <col min="770" max="770" width="37.42578125" customWidth="1"/>
    <col min="771" max="771" width="15.5703125" customWidth="1"/>
    <col min="772" max="772" width="15.140625" customWidth="1"/>
    <col min="773" max="773" width="10" customWidth="1"/>
    <col min="1026" max="1026" width="37.42578125" customWidth="1"/>
    <col min="1027" max="1027" width="15.5703125" customWidth="1"/>
    <col min="1028" max="1028" width="15.140625" customWidth="1"/>
    <col min="1029" max="1029" width="10" customWidth="1"/>
    <col min="1282" max="1282" width="37.42578125" customWidth="1"/>
    <col min="1283" max="1283" width="15.5703125" customWidth="1"/>
    <col min="1284" max="1284" width="15.140625" customWidth="1"/>
    <col min="1285" max="1285" width="10" customWidth="1"/>
    <col min="1538" max="1538" width="37.42578125" customWidth="1"/>
    <col min="1539" max="1539" width="15.5703125" customWidth="1"/>
    <col min="1540" max="1540" width="15.140625" customWidth="1"/>
    <col min="1541" max="1541" width="10" customWidth="1"/>
    <col min="1794" max="1794" width="37.42578125" customWidth="1"/>
    <col min="1795" max="1795" width="15.5703125" customWidth="1"/>
    <col min="1796" max="1796" width="15.140625" customWidth="1"/>
    <col min="1797" max="1797" width="10" customWidth="1"/>
    <col min="2050" max="2050" width="37.42578125" customWidth="1"/>
    <col min="2051" max="2051" width="15.5703125" customWidth="1"/>
    <col min="2052" max="2052" width="15.140625" customWidth="1"/>
    <col min="2053" max="2053" width="10" customWidth="1"/>
    <col min="2306" max="2306" width="37.42578125" customWidth="1"/>
    <col min="2307" max="2307" width="15.5703125" customWidth="1"/>
    <col min="2308" max="2308" width="15.140625" customWidth="1"/>
    <col min="2309" max="2309" width="10" customWidth="1"/>
    <col min="2562" max="2562" width="37.42578125" customWidth="1"/>
    <col min="2563" max="2563" width="15.5703125" customWidth="1"/>
    <col min="2564" max="2564" width="15.140625" customWidth="1"/>
    <col min="2565" max="2565" width="10" customWidth="1"/>
    <col min="2818" max="2818" width="37.42578125" customWidth="1"/>
    <col min="2819" max="2819" width="15.5703125" customWidth="1"/>
    <col min="2820" max="2820" width="15.140625" customWidth="1"/>
    <col min="2821" max="2821" width="10" customWidth="1"/>
    <col min="3074" max="3074" width="37.42578125" customWidth="1"/>
    <col min="3075" max="3075" width="15.5703125" customWidth="1"/>
    <col min="3076" max="3076" width="15.140625" customWidth="1"/>
    <col min="3077" max="3077" width="10" customWidth="1"/>
    <col min="3330" max="3330" width="37.42578125" customWidth="1"/>
    <col min="3331" max="3331" width="15.5703125" customWidth="1"/>
    <col min="3332" max="3332" width="15.140625" customWidth="1"/>
    <col min="3333" max="3333" width="10" customWidth="1"/>
    <col min="3586" max="3586" width="37.42578125" customWidth="1"/>
    <col min="3587" max="3587" width="15.5703125" customWidth="1"/>
    <col min="3588" max="3588" width="15.140625" customWidth="1"/>
    <col min="3589" max="3589" width="10" customWidth="1"/>
    <col min="3842" max="3842" width="37.42578125" customWidth="1"/>
    <col min="3843" max="3843" width="15.5703125" customWidth="1"/>
    <col min="3844" max="3844" width="15.140625" customWidth="1"/>
    <col min="3845" max="3845" width="10" customWidth="1"/>
    <col min="4098" max="4098" width="37.42578125" customWidth="1"/>
    <col min="4099" max="4099" width="15.5703125" customWidth="1"/>
    <col min="4100" max="4100" width="15.140625" customWidth="1"/>
    <col min="4101" max="4101" width="10" customWidth="1"/>
    <col min="4354" max="4354" width="37.42578125" customWidth="1"/>
    <col min="4355" max="4355" width="15.5703125" customWidth="1"/>
    <col min="4356" max="4356" width="15.140625" customWidth="1"/>
    <col min="4357" max="4357" width="10" customWidth="1"/>
    <col min="4610" max="4610" width="37.42578125" customWidth="1"/>
    <col min="4611" max="4611" width="15.5703125" customWidth="1"/>
    <col min="4612" max="4612" width="15.140625" customWidth="1"/>
    <col min="4613" max="4613" width="10" customWidth="1"/>
    <col min="4866" max="4866" width="37.42578125" customWidth="1"/>
    <col min="4867" max="4867" width="15.5703125" customWidth="1"/>
    <col min="4868" max="4868" width="15.140625" customWidth="1"/>
    <col min="4869" max="4869" width="10" customWidth="1"/>
    <col min="5122" max="5122" width="37.42578125" customWidth="1"/>
    <col min="5123" max="5123" width="15.5703125" customWidth="1"/>
    <col min="5124" max="5124" width="15.140625" customWidth="1"/>
    <col min="5125" max="5125" width="10" customWidth="1"/>
    <col min="5378" max="5378" width="37.42578125" customWidth="1"/>
    <col min="5379" max="5379" width="15.5703125" customWidth="1"/>
    <col min="5380" max="5380" width="15.140625" customWidth="1"/>
    <col min="5381" max="5381" width="10" customWidth="1"/>
    <col min="5634" max="5634" width="37.42578125" customWidth="1"/>
    <col min="5635" max="5635" width="15.5703125" customWidth="1"/>
    <col min="5636" max="5636" width="15.140625" customWidth="1"/>
    <col min="5637" max="5637" width="10" customWidth="1"/>
    <col min="5890" max="5890" width="37.42578125" customWidth="1"/>
    <col min="5891" max="5891" width="15.5703125" customWidth="1"/>
    <col min="5892" max="5892" width="15.140625" customWidth="1"/>
    <col min="5893" max="5893" width="10" customWidth="1"/>
    <col min="6146" max="6146" width="37.42578125" customWidth="1"/>
    <col min="6147" max="6147" width="15.5703125" customWidth="1"/>
    <col min="6148" max="6148" width="15.140625" customWidth="1"/>
    <col min="6149" max="6149" width="10" customWidth="1"/>
    <col min="6402" max="6402" width="37.42578125" customWidth="1"/>
    <col min="6403" max="6403" width="15.5703125" customWidth="1"/>
    <col min="6404" max="6404" width="15.140625" customWidth="1"/>
    <col min="6405" max="6405" width="10" customWidth="1"/>
    <col min="6658" max="6658" width="37.42578125" customWidth="1"/>
    <col min="6659" max="6659" width="15.5703125" customWidth="1"/>
    <col min="6660" max="6660" width="15.140625" customWidth="1"/>
    <col min="6661" max="6661" width="10" customWidth="1"/>
    <col min="6914" max="6914" width="37.42578125" customWidth="1"/>
    <col min="6915" max="6915" width="15.5703125" customWidth="1"/>
    <col min="6916" max="6916" width="15.140625" customWidth="1"/>
    <col min="6917" max="6917" width="10" customWidth="1"/>
    <col min="7170" max="7170" width="37.42578125" customWidth="1"/>
    <col min="7171" max="7171" width="15.5703125" customWidth="1"/>
    <col min="7172" max="7172" width="15.140625" customWidth="1"/>
    <col min="7173" max="7173" width="10" customWidth="1"/>
    <col min="7426" max="7426" width="37.42578125" customWidth="1"/>
    <col min="7427" max="7427" width="15.5703125" customWidth="1"/>
    <col min="7428" max="7428" width="15.140625" customWidth="1"/>
    <col min="7429" max="7429" width="10" customWidth="1"/>
    <col min="7682" max="7682" width="37.42578125" customWidth="1"/>
    <col min="7683" max="7683" width="15.5703125" customWidth="1"/>
    <col min="7684" max="7684" width="15.140625" customWidth="1"/>
    <col min="7685" max="7685" width="10" customWidth="1"/>
    <col min="7938" max="7938" width="37.42578125" customWidth="1"/>
    <col min="7939" max="7939" width="15.5703125" customWidth="1"/>
    <col min="7940" max="7940" width="15.140625" customWidth="1"/>
    <col min="7941" max="7941" width="10" customWidth="1"/>
    <col min="8194" max="8194" width="37.42578125" customWidth="1"/>
    <col min="8195" max="8195" width="15.5703125" customWidth="1"/>
    <col min="8196" max="8196" width="15.140625" customWidth="1"/>
    <col min="8197" max="8197" width="10" customWidth="1"/>
    <col min="8450" max="8450" width="37.42578125" customWidth="1"/>
    <col min="8451" max="8451" width="15.5703125" customWidth="1"/>
    <col min="8452" max="8452" width="15.140625" customWidth="1"/>
    <col min="8453" max="8453" width="10" customWidth="1"/>
    <col min="8706" max="8706" width="37.42578125" customWidth="1"/>
    <col min="8707" max="8707" width="15.5703125" customWidth="1"/>
    <col min="8708" max="8708" width="15.140625" customWidth="1"/>
    <col min="8709" max="8709" width="10" customWidth="1"/>
    <col min="8962" max="8962" width="37.42578125" customWidth="1"/>
    <col min="8963" max="8963" width="15.5703125" customWidth="1"/>
    <col min="8964" max="8964" width="15.140625" customWidth="1"/>
    <col min="8965" max="8965" width="10" customWidth="1"/>
    <col min="9218" max="9218" width="37.42578125" customWidth="1"/>
    <col min="9219" max="9219" width="15.5703125" customWidth="1"/>
    <col min="9220" max="9220" width="15.140625" customWidth="1"/>
    <col min="9221" max="9221" width="10" customWidth="1"/>
    <col min="9474" max="9474" width="37.42578125" customWidth="1"/>
    <col min="9475" max="9475" width="15.5703125" customWidth="1"/>
    <col min="9476" max="9476" width="15.140625" customWidth="1"/>
    <col min="9477" max="9477" width="10" customWidth="1"/>
    <col min="9730" max="9730" width="37.42578125" customWidth="1"/>
    <col min="9731" max="9731" width="15.5703125" customWidth="1"/>
    <col min="9732" max="9732" width="15.140625" customWidth="1"/>
    <col min="9733" max="9733" width="10" customWidth="1"/>
    <col min="9986" max="9986" width="37.42578125" customWidth="1"/>
    <col min="9987" max="9987" width="15.5703125" customWidth="1"/>
    <col min="9988" max="9988" width="15.140625" customWidth="1"/>
    <col min="9989" max="9989" width="10" customWidth="1"/>
    <col min="10242" max="10242" width="37.42578125" customWidth="1"/>
    <col min="10243" max="10243" width="15.5703125" customWidth="1"/>
    <col min="10244" max="10244" width="15.140625" customWidth="1"/>
    <col min="10245" max="10245" width="10" customWidth="1"/>
    <col min="10498" max="10498" width="37.42578125" customWidth="1"/>
    <col min="10499" max="10499" width="15.5703125" customWidth="1"/>
    <col min="10500" max="10500" width="15.140625" customWidth="1"/>
    <col min="10501" max="10501" width="10" customWidth="1"/>
    <col min="10754" max="10754" width="37.42578125" customWidth="1"/>
    <col min="10755" max="10755" width="15.5703125" customWidth="1"/>
    <col min="10756" max="10756" width="15.140625" customWidth="1"/>
    <col min="10757" max="10757" width="10" customWidth="1"/>
    <col min="11010" max="11010" width="37.42578125" customWidth="1"/>
    <col min="11011" max="11011" width="15.5703125" customWidth="1"/>
    <col min="11012" max="11012" width="15.140625" customWidth="1"/>
    <col min="11013" max="11013" width="10" customWidth="1"/>
    <col min="11266" max="11266" width="37.42578125" customWidth="1"/>
    <col min="11267" max="11267" width="15.5703125" customWidth="1"/>
    <col min="11268" max="11268" width="15.140625" customWidth="1"/>
    <col min="11269" max="11269" width="10" customWidth="1"/>
    <col min="11522" max="11522" width="37.42578125" customWidth="1"/>
    <col min="11523" max="11523" width="15.5703125" customWidth="1"/>
    <col min="11524" max="11524" width="15.140625" customWidth="1"/>
    <col min="11525" max="11525" width="10" customWidth="1"/>
    <col min="11778" max="11778" width="37.42578125" customWidth="1"/>
    <col min="11779" max="11779" width="15.5703125" customWidth="1"/>
    <col min="11780" max="11780" width="15.140625" customWidth="1"/>
    <col min="11781" max="11781" width="10" customWidth="1"/>
    <col min="12034" max="12034" width="37.42578125" customWidth="1"/>
    <col min="12035" max="12035" width="15.5703125" customWidth="1"/>
    <col min="12036" max="12036" width="15.140625" customWidth="1"/>
    <col min="12037" max="12037" width="10" customWidth="1"/>
    <col min="12290" max="12290" width="37.42578125" customWidth="1"/>
    <col min="12291" max="12291" width="15.5703125" customWidth="1"/>
    <col min="12292" max="12292" width="15.140625" customWidth="1"/>
    <col min="12293" max="12293" width="10" customWidth="1"/>
    <col min="12546" max="12546" width="37.42578125" customWidth="1"/>
    <col min="12547" max="12547" width="15.5703125" customWidth="1"/>
    <col min="12548" max="12548" width="15.140625" customWidth="1"/>
    <col min="12549" max="12549" width="10" customWidth="1"/>
    <col min="12802" max="12802" width="37.42578125" customWidth="1"/>
    <col min="12803" max="12803" width="15.5703125" customWidth="1"/>
    <col min="12804" max="12804" width="15.140625" customWidth="1"/>
    <col min="12805" max="12805" width="10" customWidth="1"/>
    <col min="13058" max="13058" width="37.42578125" customWidth="1"/>
    <col min="13059" max="13059" width="15.5703125" customWidth="1"/>
    <col min="13060" max="13060" width="15.140625" customWidth="1"/>
    <col min="13061" max="13061" width="10" customWidth="1"/>
    <col min="13314" max="13314" width="37.42578125" customWidth="1"/>
    <col min="13315" max="13315" width="15.5703125" customWidth="1"/>
    <col min="13316" max="13316" width="15.140625" customWidth="1"/>
    <col min="13317" max="13317" width="10" customWidth="1"/>
    <col min="13570" max="13570" width="37.42578125" customWidth="1"/>
    <col min="13571" max="13571" width="15.5703125" customWidth="1"/>
    <col min="13572" max="13572" width="15.140625" customWidth="1"/>
    <col min="13573" max="13573" width="10" customWidth="1"/>
    <col min="13826" max="13826" width="37.42578125" customWidth="1"/>
    <col min="13827" max="13827" width="15.5703125" customWidth="1"/>
    <col min="13828" max="13828" width="15.140625" customWidth="1"/>
    <col min="13829" max="13829" width="10" customWidth="1"/>
    <col min="14082" max="14082" width="37.42578125" customWidth="1"/>
    <col min="14083" max="14083" width="15.5703125" customWidth="1"/>
    <col min="14084" max="14084" width="15.140625" customWidth="1"/>
    <col min="14085" max="14085" width="10" customWidth="1"/>
    <col min="14338" max="14338" width="37.42578125" customWidth="1"/>
    <col min="14339" max="14339" width="15.5703125" customWidth="1"/>
    <col min="14340" max="14340" width="15.140625" customWidth="1"/>
    <col min="14341" max="14341" width="10" customWidth="1"/>
    <col min="14594" max="14594" width="37.42578125" customWidth="1"/>
    <col min="14595" max="14595" width="15.5703125" customWidth="1"/>
    <col min="14596" max="14596" width="15.140625" customWidth="1"/>
    <col min="14597" max="14597" width="10" customWidth="1"/>
    <col min="14850" max="14850" width="37.42578125" customWidth="1"/>
    <col min="14851" max="14851" width="15.5703125" customWidth="1"/>
    <col min="14852" max="14852" width="15.140625" customWidth="1"/>
    <col min="14853" max="14853" width="10" customWidth="1"/>
    <col min="15106" max="15106" width="37.42578125" customWidth="1"/>
    <col min="15107" max="15107" width="15.5703125" customWidth="1"/>
    <col min="15108" max="15108" width="15.140625" customWidth="1"/>
    <col min="15109" max="15109" width="10" customWidth="1"/>
    <col min="15362" max="15362" width="37.42578125" customWidth="1"/>
    <col min="15363" max="15363" width="15.5703125" customWidth="1"/>
    <col min="15364" max="15364" width="15.140625" customWidth="1"/>
    <col min="15365" max="15365" width="10" customWidth="1"/>
    <col min="15618" max="15618" width="37.42578125" customWidth="1"/>
    <col min="15619" max="15619" width="15.5703125" customWidth="1"/>
    <col min="15620" max="15620" width="15.140625" customWidth="1"/>
    <col min="15621" max="15621" width="10" customWidth="1"/>
    <col min="15874" max="15874" width="37.42578125" customWidth="1"/>
    <col min="15875" max="15875" width="15.5703125" customWidth="1"/>
    <col min="15876" max="15876" width="15.140625" customWidth="1"/>
    <col min="15877" max="15877" width="10" customWidth="1"/>
    <col min="16130" max="16130" width="37.42578125" customWidth="1"/>
    <col min="16131" max="16131" width="15.5703125" customWidth="1"/>
    <col min="16132" max="16132" width="15.140625" customWidth="1"/>
    <col min="16133" max="16133" width="10" customWidth="1"/>
  </cols>
  <sheetData>
    <row r="1" spans="1:5" x14ac:dyDescent="0.25">
      <c r="B1" s="29" t="s">
        <v>154</v>
      </c>
    </row>
    <row r="3" spans="1:5" x14ac:dyDescent="0.25">
      <c r="A3" s="190" t="s">
        <v>47</v>
      </c>
      <c r="B3" s="189" t="s">
        <v>80</v>
      </c>
      <c r="C3" s="154"/>
      <c r="D3" s="154"/>
      <c r="E3" s="154"/>
    </row>
    <row r="4" spans="1:5" ht="25.5" x14ac:dyDescent="0.25">
      <c r="A4" s="188"/>
      <c r="B4" s="187" t="s">
        <v>81</v>
      </c>
      <c r="C4" s="186" t="s">
        <v>82</v>
      </c>
      <c r="D4" s="186" t="s">
        <v>83</v>
      </c>
      <c r="E4" s="186" t="s">
        <v>84</v>
      </c>
    </row>
    <row r="5" spans="1:5" ht="25.5" x14ac:dyDescent="0.25">
      <c r="A5" s="185"/>
      <c r="B5" s="80"/>
      <c r="C5" s="79" t="s">
        <v>85</v>
      </c>
      <c r="D5" s="78" t="s">
        <v>86</v>
      </c>
      <c r="E5" s="78" t="s">
        <v>87</v>
      </c>
    </row>
    <row r="6" spans="1:5" x14ac:dyDescent="0.25">
      <c r="A6" s="39" t="s">
        <v>88</v>
      </c>
      <c r="B6" s="39" t="s">
        <v>138</v>
      </c>
      <c r="C6" s="68"/>
      <c r="D6" s="40"/>
      <c r="E6" s="40"/>
    </row>
    <row r="7" spans="1:5" x14ac:dyDescent="0.25">
      <c r="A7" s="39"/>
      <c r="B7" s="168" t="s">
        <v>139</v>
      </c>
      <c r="C7" s="68"/>
      <c r="D7" s="40"/>
      <c r="E7" s="40"/>
    </row>
    <row r="8" spans="1:5" x14ac:dyDescent="0.25">
      <c r="A8" s="39"/>
      <c r="B8" s="69" t="s">
        <v>759</v>
      </c>
      <c r="C8" s="77">
        <v>227.60159999999993</v>
      </c>
      <c r="D8" s="42" t="s">
        <v>760</v>
      </c>
      <c r="E8" s="42" t="s">
        <v>54</v>
      </c>
    </row>
    <row r="9" spans="1:5" x14ac:dyDescent="0.25">
      <c r="A9" s="39"/>
      <c r="B9" s="69" t="s">
        <v>137</v>
      </c>
      <c r="C9" s="77">
        <v>277.15330000000023</v>
      </c>
      <c r="D9" s="42" t="s">
        <v>760</v>
      </c>
      <c r="E9" s="42" t="s">
        <v>54</v>
      </c>
    </row>
    <row r="10" spans="1:5" x14ac:dyDescent="0.25">
      <c r="A10" s="39"/>
      <c r="B10" s="69" t="s">
        <v>136</v>
      </c>
      <c r="C10" s="77">
        <v>0.22319999999999993</v>
      </c>
      <c r="D10" s="42" t="s">
        <v>760</v>
      </c>
      <c r="E10" s="42" t="s">
        <v>47</v>
      </c>
    </row>
    <row r="11" spans="1:5" x14ac:dyDescent="0.25">
      <c r="A11" s="39"/>
      <c r="B11" s="69" t="s">
        <v>761</v>
      </c>
      <c r="C11" s="77">
        <v>10.568500000000038</v>
      </c>
      <c r="D11" s="42" t="s">
        <v>760</v>
      </c>
      <c r="E11" s="42" t="s">
        <v>47</v>
      </c>
    </row>
    <row r="12" spans="1:5" x14ac:dyDescent="0.25">
      <c r="A12" s="39"/>
      <c r="B12" s="69" t="s">
        <v>762</v>
      </c>
      <c r="C12" s="77">
        <v>15.106999999999998</v>
      </c>
      <c r="D12" s="42" t="s">
        <v>760</v>
      </c>
      <c r="E12" s="42" t="s">
        <v>47</v>
      </c>
    </row>
    <row r="13" spans="1:5" x14ac:dyDescent="0.25">
      <c r="A13" s="39"/>
      <c r="B13" s="69" t="s">
        <v>763</v>
      </c>
      <c r="C13" s="77">
        <v>1691.08</v>
      </c>
      <c r="D13" s="42" t="s">
        <v>760</v>
      </c>
      <c r="E13" s="42" t="s">
        <v>54</v>
      </c>
    </row>
    <row r="14" spans="1:5" x14ac:dyDescent="0.25">
      <c r="A14" s="39"/>
      <c r="B14" s="168" t="s">
        <v>141</v>
      </c>
      <c r="C14" s="77"/>
      <c r="D14" s="42"/>
      <c r="E14" s="42"/>
    </row>
    <row r="15" spans="1:5" x14ac:dyDescent="0.25">
      <c r="A15" s="39"/>
      <c r="B15" s="69" t="s">
        <v>759</v>
      </c>
      <c r="C15" s="77">
        <v>5.3293999999999047</v>
      </c>
      <c r="D15" s="42" t="s">
        <v>760</v>
      </c>
      <c r="E15" s="42" t="s">
        <v>47</v>
      </c>
    </row>
    <row r="16" spans="1:5" x14ac:dyDescent="0.25">
      <c r="A16" s="39"/>
      <c r="B16" s="69" t="s">
        <v>137</v>
      </c>
      <c r="C16" s="77">
        <v>0.19270000000000004</v>
      </c>
      <c r="D16" s="42" t="s">
        <v>760</v>
      </c>
      <c r="E16" s="42" t="s">
        <v>47</v>
      </c>
    </row>
    <row r="17" spans="1:5" x14ac:dyDescent="0.25">
      <c r="A17" s="39"/>
      <c r="B17" s="69" t="s">
        <v>761</v>
      </c>
      <c r="C17" s="77">
        <v>0.66549999999999987</v>
      </c>
      <c r="D17" s="42" t="s">
        <v>760</v>
      </c>
      <c r="E17" s="42" t="s">
        <v>47</v>
      </c>
    </row>
    <row r="18" spans="1:5" x14ac:dyDescent="0.25">
      <c r="A18" s="39"/>
      <c r="B18" s="69" t="s">
        <v>762</v>
      </c>
      <c r="C18" s="77">
        <v>2.8999999999999998E-2</v>
      </c>
      <c r="D18" s="42" t="s">
        <v>760</v>
      </c>
      <c r="E18" s="42" t="s">
        <v>47</v>
      </c>
    </row>
    <row r="19" spans="1:5" x14ac:dyDescent="0.25">
      <c r="A19" s="76"/>
      <c r="B19" s="30" t="s">
        <v>76</v>
      </c>
      <c r="C19" s="184">
        <v>2227.9502000000002</v>
      </c>
      <c r="D19" s="68"/>
      <c r="E19" s="68"/>
    </row>
    <row r="20" spans="1:5" x14ac:dyDescent="0.25">
      <c r="A20" s="39" t="s">
        <v>142</v>
      </c>
      <c r="B20" s="183" t="s">
        <v>143</v>
      </c>
      <c r="C20" s="68"/>
      <c r="D20" s="68"/>
      <c r="E20" s="68"/>
    </row>
    <row r="21" spans="1:5" x14ac:dyDescent="0.25">
      <c r="A21" s="76"/>
      <c r="B21" s="76"/>
      <c r="C21" s="68"/>
      <c r="D21" s="68"/>
      <c r="E21" s="68"/>
    </row>
    <row r="24" spans="1:5" x14ac:dyDescent="0.25">
      <c r="A24" s="190" t="s">
        <v>764</v>
      </c>
      <c r="B24" s="146"/>
      <c r="C24" s="154"/>
      <c r="D24" s="154"/>
      <c r="E24" s="154"/>
    </row>
    <row r="25" spans="1:5" x14ac:dyDescent="0.25">
      <c r="A25" s="182" t="s">
        <v>765</v>
      </c>
      <c r="B25" s="146"/>
      <c r="C25" s="154"/>
      <c r="D25" s="154"/>
      <c r="E25" s="154"/>
    </row>
    <row r="26" spans="1:5" x14ac:dyDescent="0.25">
      <c r="A26" s="76"/>
      <c r="B26" s="578" t="s">
        <v>766</v>
      </c>
      <c r="C26" s="579"/>
      <c r="D26" s="580" t="s">
        <v>156</v>
      </c>
      <c r="E26" s="580"/>
    </row>
    <row r="27" spans="1:5" x14ac:dyDescent="0.25">
      <c r="A27" s="76"/>
      <c r="B27" s="581" t="s">
        <v>767</v>
      </c>
      <c r="C27" s="582"/>
      <c r="D27" s="583" t="s">
        <v>47</v>
      </c>
      <c r="E27" s="583"/>
    </row>
    <row r="28" spans="1:5" x14ac:dyDescent="0.25">
      <c r="A28" s="76"/>
      <c r="B28" s="581" t="s">
        <v>768</v>
      </c>
      <c r="C28" s="582"/>
      <c r="D28" s="583" t="s">
        <v>16</v>
      </c>
      <c r="E28" s="583"/>
    </row>
    <row r="29" spans="1:5" x14ac:dyDescent="0.25">
      <c r="A29" s="76"/>
      <c r="B29" s="581" t="s">
        <v>769</v>
      </c>
      <c r="C29" s="582"/>
      <c r="D29" s="583" t="s">
        <v>27</v>
      </c>
      <c r="E29" s="583"/>
    </row>
    <row r="30" spans="1:5" x14ac:dyDescent="0.25">
      <c r="A30" s="76"/>
      <c r="B30" s="584" t="s">
        <v>770</v>
      </c>
      <c r="C30" s="585"/>
      <c r="D30" s="583" t="s">
        <v>9</v>
      </c>
      <c r="E30" s="583"/>
    </row>
    <row r="31" spans="1:5" x14ac:dyDescent="0.25">
      <c r="A31" s="146"/>
      <c r="B31" s="146"/>
      <c r="C31" s="154"/>
      <c r="D31" s="154"/>
      <c r="E31" s="154"/>
    </row>
    <row r="32" spans="1:5" x14ac:dyDescent="0.25">
      <c r="A32" s="190" t="s">
        <v>16</v>
      </c>
      <c r="B32" s="190" t="s">
        <v>771</v>
      </c>
      <c r="C32" s="154"/>
      <c r="D32" s="154"/>
      <c r="E32" s="154"/>
    </row>
    <row r="33" spans="1:5" x14ac:dyDescent="0.25">
      <c r="A33" s="69" t="s">
        <v>772</v>
      </c>
      <c r="B33" s="181" t="s">
        <v>773</v>
      </c>
      <c r="C33" s="180" t="s">
        <v>774</v>
      </c>
      <c r="D33" s="580" t="s">
        <v>775</v>
      </c>
      <c r="E33" s="580"/>
    </row>
    <row r="34" spans="1:5" x14ac:dyDescent="0.25">
      <c r="A34" s="179">
        <v>1</v>
      </c>
      <c r="B34" s="178" t="s">
        <v>776</v>
      </c>
      <c r="C34" s="177"/>
      <c r="D34" s="576">
        <v>2227.9502000000002</v>
      </c>
      <c r="E34" s="577"/>
    </row>
    <row r="35" spans="1:5" x14ac:dyDescent="0.25">
      <c r="A35" s="179">
        <v>2</v>
      </c>
      <c r="B35" s="178" t="s">
        <v>777</v>
      </c>
      <c r="C35" s="177"/>
      <c r="D35" s="573">
        <v>26.84</v>
      </c>
      <c r="E35" s="574"/>
    </row>
    <row r="36" spans="1:5" x14ac:dyDescent="0.25">
      <c r="A36" s="179">
        <v>3</v>
      </c>
      <c r="B36" s="178" t="s">
        <v>67</v>
      </c>
      <c r="C36" s="177"/>
      <c r="D36" s="573">
        <v>1995.0192000000004</v>
      </c>
      <c r="E36" s="575"/>
    </row>
    <row r="37" spans="1:5" x14ac:dyDescent="0.25">
      <c r="A37" s="179">
        <v>4</v>
      </c>
      <c r="B37" s="178" t="s">
        <v>778</v>
      </c>
      <c r="C37" s="177"/>
      <c r="D37" s="571"/>
      <c r="E37" s="572"/>
    </row>
    <row r="38" spans="1:5" x14ac:dyDescent="0.25">
      <c r="A38" s="179">
        <v>5</v>
      </c>
      <c r="B38" s="178" t="s">
        <v>72</v>
      </c>
      <c r="C38" s="177"/>
      <c r="D38" s="571"/>
      <c r="E38" s="572"/>
    </row>
    <row r="39" spans="1:5" x14ac:dyDescent="0.25">
      <c r="A39" s="179">
        <v>6</v>
      </c>
      <c r="B39" s="178" t="s">
        <v>779</v>
      </c>
      <c r="C39" s="177"/>
      <c r="D39" s="571"/>
      <c r="E39" s="572"/>
    </row>
    <row r="40" spans="1:5" x14ac:dyDescent="0.25">
      <c r="A40" s="179">
        <v>7</v>
      </c>
      <c r="B40" s="178" t="s">
        <v>69</v>
      </c>
      <c r="C40" s="177"/>
      <c r="D40" s="573">
        <v>20</v>
      </c>
      <c r="E40" s="574"/>
    </row>
    <row r="41" spans="1:5" x14ac:dyDescent="0.25">
      <c r="A41" s="179">
        <v>8</v>
      </c>
      <c r="B41" s="178" t="s">
        <v>780</v>
      </c>
      <c r="C41" s="177"/>
      <c r="D41" s="176"/>
      <c r="E41" s="175"/>
    </row>
    <row r="42" spans="1:5" x14ac:dyDescent="0.25">
      <c r="A42" s="179">
        <v>9</v>
      </c>
      <c r="B42" s="178" t="s">
        <v>781</v>
      </c>
      <c r="C42" s="177"/>
      <c r="D42" s="571"/>
      <c r="E42" s="572"/>
    </row>
    <row r="43" spans="1:5" x14ac:dyDescent="0.25">
      <c r="A43" s="146"/>
      <c r="B43" s="146"/>
      <c r="C43" s="154"/>
      <c r="D43" s="154"/>
      <c r="E43" s="154"/>
    </row>
  </sheetData>
  <mergeCells count="19">
    <mergeCell ref="D34:E34"/>
    <mergeCell ref="B26:C26"/>
    <mergeCell ref="D26:E26"/>
    <mergeCell ref="B27:C27"/>
    <mergeCell ref="D27:E27"/>
    <mergeCell ref="B28:C28"/>
    <mergeCell ref="D28:E28"/>
    <mergeCell ref="B29:C29"/>
    <mergeCell ref="D29:E29"/>
    <mergeCell ref="B30:C30"/>
    <mergeCell ref="D30:E30"/>
    <mergeCell ref="D33:E33"/>
    <mergeCell ref="D42:E42"/>
    <mergeCell ref="D35:E35"/>
    <mergeCell ref="D36:E36"/>
    <mergeCell ref="D37:E37"/>
    <mergeCell ref="D38:E38"/>
    <mergeCell ref="D39:E39"/>
    <mergeCell ref="D40:E4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13"/>
  <sheetViews>
    <sheetView workbookViewId="0">
      <selection activeCell="D22" sqref="D22"/>
    </sheetView>
  </sheetViews>
  <sheetFormatPr defaultRowHeight="15" x14ac:dyDescent="0.25"/>
  <cols>
    <col min="2" max="2" width="14.28515625" customWidth="1"/>
    <col min="3" max="3" width="13.5703125" customWidth="1"/>
    <col min="4" max="4" width="30.28515625" customWidth="1"/>
    <col min="5" max="5" width="24.140625" customWidth="1"/>
    <col min="258" max="258" width="14.28515625" customWidth="1"/>
    <col min="259" max="259" width="13.5703125" customWidth="1"/>
    <col min="260" max="260" width="30.28515625" customWidth="1"/>
    <col min="261" max="261" width="24.140625" customWidth="1"/>
    <col min="514" max="514" width="14.28515625" customWidth="1"/>
    <col min="515" max="515" width="13.5703125" customWidth="1"/>
    <col min="516" max="516" width="30.28515625" customWidth="1"/>
    <col min="517" max="517" width="24.140625" customWidth="1"/>
    <col min="770" max="770" width="14.28515625" customWidth="1"/>
    <col min="771" max="771" width="13.5703125" customWidth="1"/>
    <col min="772" max="772" width="30.28515625" customWidth="1"/>
    <col min="773" max="773" width="24.140625" customWidth="1"/>
    <col min="1026" max="1026" width="14.28515625" customWidth="1"/>
    <col min="1027" max="1027" width="13.5703125" customWidth="1"/>
    <col min="1028" max="1028" width="30.28515625" customWidth="1"/>
    <col min="1029" max="1029" width="24.140625" customWidth="1"/>
    <col min="1282" max="1282" width="14.28515625" customWidth="1"/>
    <col min="1283" max="1283" width="13.5703125" customWidth="1"/>
    <col min="1284" max="1284" width="30.28515625" customWidth="1"/>
    <col min="1285" max="1285" width="24.140625" customWidth="1"/>
    <col min="1538" max="1538" width="14.28515625" customWidth="1"/>
    <col min="1539" max="1539" width="13.5703125" customWidth="1"/>
    <col min="1540" max="1540" width="30.28515625" customWidth="1"/>
    <col min="1541" max="1541" width="24.140625" customWidth="1"/>
    <col min="1794" max="1794" width="14.28515625" customWidth="1"/>
    <col min="1795" max="1795" width="13.5703125" customWidth="1"/>
    <col min="1796" max="1796" width="30.28515625" customWidth="1"/>
    <col min="1797" max="1797" width="24.140625" customWidth="1"/>
    <col min="2050" max="2050" width="14.28515625" customWidth="1"/>
    <col min="2051" max="2051" width="13.5703125" customWidth="1"/>
    <col min="2052" max="2052" width="30.28515625" customWidth="1"/>
    <col min="2053" max="2053" width="24.140625" customWidth="1"/>
    <col min="2306" max="2306" width="14.28515625" customWidth="1"/>
    <col min="2307" max="2307" width="13.5703125" customWidth="1"/>
    <col min="2308" max="2308" width="30.28515625" customWidth="1"/>
    <col min="2309" max="2309" width="24.140625" customWidth="1"/>
    <col min="2562" max="2562" width="14.28515625" customWidth="1"/>
    <col min="2563" max="2563" width="13.5703125" customWidth="1"/>
    <col min="2564" max="2564" width="30.28515625" customWidth="1"/>
    <col min="2565" max="2565" width="24.140625" customWidth="1"/>
    <col min="2818" max="2818" width="14.28515625" customWidth="1"/>
    <col min="2819" max="2819" width="13.5703125" customWidth="1"/>
    <col min="2820" max="2820" width="30.28515625" customWidth="1"/>
    <col min="2821" max="2821" width="24.140625" customWidth="1"/>
    <col min="3074" max="3074" width="14.28515625" customWidth="1"/>
    <col min="3075" max="3075" width="13.5703125" customWidth="1"/>
    <col min="3076" max="3076" width="30.28515625" customWidth="1"/>
    <col min="3077" max="3077" width="24.140625" customWidth="1"/>
    <col min="3330" max="3330" width="14.28515625" customWidth="1"/>
    <col min="3331" max="3331" width="13.5703125" customWidth="1"/>
    <col min="3332" max="3332" width="30.28515625" customWidth="1"/>
    <col min="3333" max="3333" width="24.140625" customWidth="1"/>
    <col min="3586" max="3586" width="14.28515625" customWidth="1"/>
    <col min="3587" max="3587" width="13.5703125" customWidth="1"/>
    <col min="3588" max="3588" width="30.28515625" customWidth="1"/>
    <col min="3589" max="3589" width="24.140625" customWidth="1"/>
    <col min="3842" max="3842" width="14.28515625" customWidth="1"/>
    <col min="3843" max="3843" width="13.5703125" customWidth="1"/>
    <col min="3844" max="3844" width="30.28515625" customWidth="1"/>
    <col min="3845" max="3845" width="24.140625" customWidth="1"/>
    <col min="4098" max="4098" width="14.28515625" customWidth="1"/>
    <col min="4099" max="4099" width="13.5703125" customWidth="1"/>
    <col min="4100" max="4100" width="30.28515625" customWidth="1"/>
    <col min="4101" max="4101" width="24.140625" customWidth="1"/>
    <col min="4354" max="4354" width="14.28515625" customWidth="1"/>
    <col min="4355" max="4355" width="13.5703125" customWidth="1"/>
    <col min="4356" max="4356" width="30.28515625" customWidth="1"/>
    <col min="4357" max="4357" width="24.140625" customWidth="1"/>
    <col min="4610" max="4610" width="14.28515625" customWidth="1"/>
    <col min="4611" max="4611" width="13.5703125" customWidth="1"/>
    <col min="4612" max="4612" width="30.28515625" customWidth="1"/>
    <col min="4613" max="4613" width="24.140625" customWidth="1"/>
    <col min="4866" max="4866" width="14.28515625" customWidth="1"/>
    <col min="4867" max="4867" width="13.5703125" customWidth="1"/>
    <col min="4868" max="4868" width="30.28515625" customWidth="1"/>
    <col min="4869" max="4869" width="24.140625" customWidth="1"/>
    <col min="5122" max="5122" width="14.28515625" customWidth="1"/>
    <col min="5123" max="5123" width="13.5703125" customWidth="1"/>
    <col min="5124" max="5124" width="30.28515625" customWidth="1"/>
    <col min="5125" max="5125" width="24.140625" customWidth="1"/>
    <col min="5378" max="5378" width="14.28515625" customWidth="1"/>
    <col min="5379" max="5379" width="13.5703125" customWidth="1"/>
    <col min="5380" max="5380" width="30.28515625" customWidth="1"/>
    <col min="5381" max="5381" width="24.140625" customWidth="1"/>
    <col min="5634" max="5634" width="14.28515625" customWidth="1"/>
    <col min="5635" max="5635" width="13.5703125" customWidth="1"/>
    <col min="5636" max="5636" width="30.28515625" customWidth="1"/>
    <col min="5637" max="5637" width="24.140625" customWidth="1"/>
    <col min="5890" max="5890" width="14.28515625" customWidth="1"/>
    <col min="5891" max="5891" width="13.5703125" customWidth="1"/>
    <col min="5892" max="5892" width="30.28515625" customWidth="1"/>
    <col min="5893" max="5893" width="24.140625" customWidth="1"/>
    <col min="6146" max="6146" width="14.28515625" customWidth="1"/>
    <col min="6147" max="6147" width="13.5703125" customWidth="1"/>
    <col min="6148" max="6148" width="30.28515625" customWidth="1"/>
    <col min="6149" max="6149" width="24.140625" customWidth="1"/>
    <col min="6402" max="6402" width="14.28515625" customWidth="1"/>
    <col min="6403" max="6403" width="13.5703125" customWidth="1"/>
    <col min="6404" max="6404" width="30.28515625" customWidth="1"/>
    <col min="6405" max="6405" width="24.140625" customWidth="1"/>
    <col min="6658" max="6658" width="14.28515625" customWidth="1"/>
    <col min="6659" max="6659" width="13.5703125" customWidth="1"/>
    <col min="6660" max="6660" width="30.28515625" customWidth="1"/>
    <col min="6661" max="6661" width="24.140625" customWidth="1"/>
    <col min="6914" max="6914" width="14.28515625" customWidth="1"/>
    <col min="6915" max="6915" width="13.5703125" customWidth="1"/>
    <col min="6916" max="6916" width="30.28515625" customWidth="1"/>
    <col min="6917" max="6917" width="24.140625" customWidth="1"/>
    <col min="7170" max="7170" width="14.28515625" customWidth="1"/>
    <col min="7171" max="7171" width="13.5703125" customWidth="1"/>
    <col min="7172" max="7172" width="30.28515625" customWidth="1"/>
    <col min="7173" max="7173" width="24.140625" customWidth="1"/>
    <col min="7426" max="7426" width="14.28515625" customWidth="1"/>
    <col min="7427" max="7427" width="13.5703125" customWidth="1"/>
    <col min="7428" max="7428" width="30.28515625" customWidth="1"/>
    <col min="7429" max="7429" width="24.140625" customWidth="1"/>
    <col min="7682" max="7682" width="14.28515625" customWidth="1"/>
    <col min="7683" max="7683" width="13.5703125" customWidth="1"/>
    <col min="7684" max="7684" width="30.28515625" customWidth="1"/>
    <col min="7685" max="7685" width="24.140625" customWidth="1"/>
    <col min="7938" max="7938" width="14.28515625" customWidth="1"/>
    <col min="7939" max="7939" width="13.5703125" customWidth="1"/>
    <col min="7940" max="7940" width="30.28515625" customWidth="1"/>
    <col min="7941" max="7941" width="24.140625" customWidth="1"/>
    <col min="8194" max="8194" width="14.28515625" customWidth="1"/>
    <col min="8195" max="8195" width="13.5703125" customWidth="1"/>
    <col min="8196" max="8196" width="30.28515625" customWidth="1"/>
    <col min="8197" max="8197" width="24.140625" customWidth="1"/>
    <col min="8450" max="8450" width="14.28515625" customWidth="1"/>
    <col min="8451" max="8451" width="13.5703125" customWidth="1"/>
    <col min="8452" max="8452" width="30.28515625" customWidth="1"/>
    <col min="8453" max="8453" width="24.140625" customWidth="1"/>
    <col min="8706" max="8706" width="14.28515625" customWidth="1"/>
    <col min="8707" max="8707" width="13.5703125" customWidth="1"/>
    <col min="8708" max="8708" width="30.28515625" customWidth="1"/>
    <col min="8709" max="8709" width="24.140625" customWidth="1"/>
    <col min="8962" max="8962" width="14.28515625" customWidth="1"/>
    <col min="8963" max="8963" width="13.5703125" customWidth="1"/>
    <col min="8964" max="8964" width="30.28515625" customWidth="1"/>
    <col min="8965" max="8965" width="24.140625" customWidth="1"/>
    <col min="9218" max="9218" width="14.28515625" customWidth="1"/>
    <col min="9219" max="9219" width="13.5703125" customWidth="1"/>
    <col min="9220" max="9220" width="30.28515625" customWidth="1"/>
    <col min="9221" max="9221" width="24.140625" customWidth="1"/>
    <col min="9474" max="9474" width="14.28515625" customWidth="1"/>
    <col min="9475" max="9475" width="13.5703125" customWidth="1"/>
    <col min="9476" max="9476" width="30.28515625" customWidth="1"/>
    <col min="9477" max="9477" width="24.140625" customWidth="1"/>
    <col min="9730" max="9730" width="14.28515625" customWidth="1"/>
    <col min="9731" max="9731" width="13.5703125" customWidth="1"/>
    <col min="9732" max="9732" width="30.28515625" customWidth="1"/>
    <col min="9733" max="9733" width="24.140625" customWidth="1"/>
    <col min="9986" max="9986" width="14.28515625" customWidth="1"/>
    <col min="9987" max="9987" width="13.5703125" customWidth="1"/>
    <col min="9988" max="9988" width="30.28515625" customWidth="1"/>
    <col min="9989" max="9989" width="24.140625" customWidth="1"/>
    <col min="10242" max="10242" width="14.28515625" customWidth="1"/>
    <col min="10243" max="10243" width="13.5703125" customWidth="1"/>
    <col min="10244" max="10244" width="30.28515625" customWidth="1"/>
    <col min="10245" max="10245" width="24.140625" customWidth="1"/>
    <col min="10498" max="10498" width="14.28515625" customWidth="1"/>
    <col min="10499" max="10499" width="13.5703125" customWidth="1"/>
    <col min="10500" max="10500" width="30.28515625" customWidth="1"/>
    <col min="10501" max="10501" width="24.140625" customWidth="1"/>
    <col min="10754" max="10754" width="14.28515625" customWidth="1"/>
    <col min="10755" max="10755" width="13.5703125" customWidth="1"/>
    <col min="10756" max="10756" width="30.28515625" customWidth="1"/>
    <col min="10757" max="10757" width="24.140625" customWidth="1"/>
    <col min="11010" max="11010" width="14.28515625" customWidth="1"/>
    <col min="11011" max="11011" width="13.5703125" customWidth="1"/>
    <col min="11012" max="11012" width="30.28515625" customWidth="1"/>
    <col min="11013" max="11013" width="24.140625" customWidth="1"/>
    <col min="11266" max="11266" width="14.28515625" customWidth="1"/>
    <col min="11267" max="11267" width="13.5703125" customWidth="1"/>
    <col min="11268" max="11268" width="30.28515625" customWidth="1"/>
    <col min="11269" max="11269" width="24.140625" customWidth="1"/>
    <col min="11522" max="11522" width="14.28515625" customWidth="1"/>
    <col min="11523" max="11523" width="13.5703125" customWidth="1"/>
    <col min="11524" max="11524" width="30.28515625" customWidth="1"/>
    <col min="11525" max="11525" width="24.140625" customWidth="1"/>
    <col min="11778" max="11778" width="14.28515625" customWidth="1"/>
    <col min="11779" max="11779" width="13.5703125" customWidth="1"/>
    <col min="11780" max="11780" width="30.28515625" customWidth="1"/>
    <col min="11781" max="11781" width="24.140625" customWidth="1"/>
    <col min="12034" max="12034" width="14.28515625" customWidth="1"/>
    <col min="12035" max="12035" width="13.5703125" customWidth="1"/>
    <col min="12036" max="12036" width="30.28515625" customWidth="1"/>
    <col min="12037" max="12037" width="24.140625" customWidth="1"/>
    <col min="12290" max="12290" width="14.28515625" customWidth="1"/>
    <col min="12291" max="12291" width="13.5703125" customWidth="1"/>
    <col min="12292" max="12292" width="30.28515625" customWidth="1"/>
    <col min="12293" max="12293" width="24.140625" customWidth="1"/>
    <col min="12546" max="12546" width="14.28515625" customWidth="1"/>
    <col min="12547" max="12547" width="13.5703125" customWidth="1"/>
    <col min="12548" max="12548" width="30.28515625" customWidth="1"/>
    <col min="12549" max="12549" width="24.140625" customWidth="1"/>
    <col min="12802" max="12802" width="14.28515625" customWidth="1"/>
    <col min="12803" max="12803" width="13.5703125" customWidth="1"/>
    <col min="12804" max="12804" width="30.28515625" customWidth="1"/>
    <col min="12805" max="12805" width="24.140625" customWidth="1"/>
    <col min="13058" max="13058" width="14.28515625" customWidth="1"/>
    <col min="13059" max="13059" width="13.5703125" customWidth="1"/>
    <col min="13060" max="13060" width="30.28515625" customWidth="1"/>
    <col min="13061" max="13061" width="24.140625" customWidth="1"/>
    <col min="13314" max="13314" width="14.28515625" customWidth="1"/>
    <col min="13315" max="13315" width="13.5703125" customWidth="1"/>
    <col min="13316" max="13316" width="30.28515625" customWidth="1"/>
    <col min="13317" max="13317" width="24.140625" customWidth="1"/>
    <col min="13570" max="13570" width="14.28515625" customWidth="1"/>
    <col min="13571" max="13571" width="13.5703125" customWidth="1"/>
    <col min="13572" max="13572" width="30.28515625" customWidth="1"/>
    <col min="13573" max="13573" width="24.140625" customWidth="1"/>
    <col min="13826" max="13826" width="14.28515625" customWidth="1"/>
    <col min="13827" max="13827" width="13.5703125" customWidth="1"/>
    <col min="13828" max="13828" width="30.28515625" customWidth="1"/>
    <col min="13829" max="13829" width="24.140625" customWidth="1"/>
    <col min="14082" max="14082" width="14.28515625" customWidth="1"/>
    <col min="14083" max="14083" width="13.5703125" customWidth="1"/>
    <col min="14084" max="14084" width="30.28515625" customWidth="1"/>
    <col min="14085" max="14085" width="24.140625" customWidth="1"/>
    <col min="14338" max="14338" width="14.28515625" customWidth="1"/>
    <col min="14339" max="14339" width="13.5703125" customWidth="1"/>
    <col min="14340" max="14340" width="30.28515625" customWidth="1"/>
    <col min="14341" max="14341" width="24.140625" customWidth="1"/>
    <col min="14594" max="14594" width="14.28515625" customWidth="1"/>
    <col min="14595" max="14595" width="13.5703125" customWidth="1"/>
    <col min="14596" max="14596" width="30.28515625" customWidth="1"/>
    <col min="14597" max="14597" width="24.140625" customWidth="1"/>
    <col min="14850" max="14850" width="14.28515625" customWidth="1"/>
    <col min="14851" max="14851" width="13.5703125" customWidth="1"/>
    <col min="14852" max="14852" width="30.28515625" customWidth="1"/>
    <col min="14853" max="14853" width="24.140625" customWidth="1"/>
    <col min="15106" max="15106" width="14.28515625" customWidth="1"/>
    <col min="15107" max="15107" width="13.5703125" customWidth="1"/>
    <col min="15108" max="15108" width="30.28515625" customWidth="1"/>
    <col min="15109" max="15109" width="24.140625" customWidth="1"/>
    <col min="15362" max="15362" width="14.28515625" customWidth="1"/>
    <col min="15363" max="15363" width="13.5703125" customWidth="1"/>
    <col min="15364" max="15364" width="30.28515625" customWidth="1"/>
    <col min="15365" max="15365" width="24.140625" customWidth="1"/>
    <col min="15618" max="15618" width="14.28515625" customWidth="1"/>
    <col min="15619" max="15619" width="13.5703125" customWidth="1"/>
    <col min="15620" max="15620" width="30.28515625" customWidth="1"/>
    <col min="15621" max="15621" width="24.140625" customWidth="1"/>
    <col min="15874" max="15874" width="14.28515625" customWidth="1"/>
    <col min="15875" max="15875" width="13.5703125" customWidth="1"/>
    <col min="15876" max="15876" width="30.28515625" customWidth="1"/>
    <col min="15877" max="15877" width="24.140625" customWidth="1"/>
    <col min="16130" max="16130" width="14.28515625" customWidth="1"/>
    <col min="16131" max="16131" width="13.5703125" customWidth="1"/>
    <col min="16132" max="16132" width="30.28515625" customWidth="1"/>
    <col min="16133" max="16133" width="24.140625" customWidth="1"/>
  </cols>
  <sheetData>
    <row r="1" spans="2:5" x14ac:dyDescent="0.25">
      <c r="B1" s="29" t="s">
        <v>157</v>
      </c>
    </row>
    <row r="2" spans="2:5" ht="15.75" x14ac:dyDescent="0.25">
      <c r="B2" s="586" t="s">
        <v>789</v>
      </c>
      <c r="C2" s="586"/>
      <c r="D2" s="586"/>
      <c r="E2" s="586"/>
    </row>
    <row r="4" spans="2:5" ht="15.75" thickBot="1" x14ac:dyDescent="0.3"/>
    <row r="5" spans="2:5" ht="33" x14ac:dyDescent="0.25">
      <c r="B5" s="174" t="s">
        <v>81</v>
      </c>
      <c r="C5" s="173" t="s">
        <v>82</v>
      </c>
      <c r="D5" s="173" t="s">
        <v>83</v>
      </c>
      <c r="E5" s="173" t="s">
        <v>84</v>
      </c>
    </row>
    <row r="6" spans="2:5" ht="33.75" thickBot="1" x14ac:dyDescent="0.3">
      <c r="B6" s="171"/>
      <c r="C6" s="170" t="s">
        <v>782</v>
      </c>
      <c r="D6" s="170" t="s">
        <v>86</v>
      </c>
      <c r="E6" s="170" t="s">
        <v>87</v>
      </c>
    </row>
    <row r="7" spans="2:5" ht="17.25" thickBot="1" x14ac:dyDescent="0.3">
      <c r="B7" s="169" t="s">
        <v>783</v>
      </c>
      <c r="C7" s="214">
        <v>282.69</v>
      </c>
      <c r="D7" s="215" t="s">
        <v>33</v>
      </c>
      <c r="E7" s="216" t="s">
        <v>38</v>
      </c>
    </row>
    <row r="8" spans="2:5" ht="17.25" thickBot="1" x14ac:dyDescent="0.3">
      <c r="B8" s="169" t="s">
        <v>158</v>
      </c>
      <c r="C8" s="214">
        <v>430</v>
      </c>
      <c r="D8" s="215" t="s">
        <v>784</v>
      </c>
      <c r="E8" s="216" t="s">
        <v>38</v>
      </c>
    </row>
    <row r="9" spans="2:5" ht="17.25" thickBot="1" x14ac:dyDescent="0.3">
      <c r="B9" s="169" t="s">
        <v>159</v>
      </c>
      <c r="C9" s="214">
        <v>465</v>
      </c>
      <c r="D9" s="215" t="s">
        <v>785</v>
      </c>
      <c r="E9" s="216" t="s">
        <v>38</v>
      </c>
    </row>
    <row r="10" spans="2:5" ht="33.75" thickBot="1" x14ac:dyDescent="0.3">
      <c r="B10" s="169" t="s">
        <v>160</v>
      </c>
      <c r="C10" s="214" t="s">
        <v>758</v>
      </c>
      <c r="D10" s="215" t="s">
        <v>786</v>
      </c>
      <c r="E10" s="216" t="s">
        <v>38</v>
      </c>
    </row>
    <row r="11" spans="2:5" ht="33.75" thickBot="1" x14ac:dyDescent="0.3">
      <c r="B11" s="169" t="s">
        <v>787</v>
      </c>
      <c r="C11" s="214">
        <v>4.1500000000000004</v>
      </c>
      <c r="D11" s="215" t="s">
        <v>786</v>
      </c>
      <c r="E11" s="216" t="s">
        <v>38</v>
      </c>
    </row>
    <row r="12" spans="2:5" ht="17.25" thickBot="1" x14ac:dyDescent="0.3">
      <c r="B12" s="217" t="s">
        <v>788</v>
      </c>
      <c r="C12" s="218">
        <v>1181.8399999999999</v>
      </c>
      <c r="D12" s="215"/>
      <c r="E12" s="215"/>
    </row>
    <row r="13" spans="2:5" ht="16.5" x14ac:dyDescent="0.25">
      <c r="B13" s="220"/>
    </row>
  </sheetData>
  <mergeCells count="1">
    <mergeCell ref="B2:E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F21"/>
  <sheetViews>
    <sheetView workbookViewId="0">
      <selection activeCell="D21" sqref="D21"/>
    </sheetView>
  </sheetViews>
  <sheetFormatPr defaultRowHeight="15" x14ac:dyDescent="0.25"/>
  <cols>
    <col min="3" max="3" width="27.5703125" customWidth="1"/>
    <col min="4" max="4" width="18" customWidth="1"/>
    <col min="6" max="6" width="13.7109375" customWidth="1"/>
    <col min="259" max="259" width="27.5703125" customWidth="1"/>
    <col min="260" max="260" width="18" customWidth="1"/>
    <col min="262" max="262" width="13.7109375" customWidth="1"/>
    <col min="515" max="515" width="27.5703125" customWidth="1"/>
    <col min="516" max="516" width="18" customWidth="1"/>
    <col min="518" max="518" width="13.7109375" customWidth="1"/>
    <col min="771" max="771" width="27.5703125" customWidth="1"/>
    <col min="772" max="772" width="18" customWidth="1"/>
    <col min="774" max="774" width="13.7109375" customWidth="1"/>
    <col min="1027" max="1027" width="27.5703125" customWidth="1"/>
    <col min="1028" max="1028" width="18" customWidth="1"/>
    <col min="1030" max="1030" width="13.7109375" customWidth="1"/>
    <col min="1283" max="1283" width="27.5703125" customWidth="1"/>
    <col min="1284" max="1284" width="18" customWidth="1"/>
    <col min="1286" max="1286" width="13.7109375" customWidth="1"/>
    <col min="1539" max="1539" width="27.5703125" customWidth="1"/>
    <col min="1540" max="1540" width="18" customWidth="1"/>
    <col min="1542" max="1542" width="13.7109375" customWidth="1"/>
    <col min="1795" max="1795" width="27.5703125" customWidth="1"/>
    <col min="1796" max="1796" width="18" customWidth="1"/>
    <col min="1798" max="1798" width="13.7109375" customWidth="1"/>
    <col min="2051" max="2051" width="27.5703125" customWidth="1"/>
    <col min="2052" max="2052" width="18" customWidth="1"/>
    <col min="2054" max="2054" width="13.7109375" customWidth="1"/>
    <col min="2307" max="2307" width="27.5703125" customWidth="1"/>
    <col min="2308" max="2308" width="18" customWidth="1"/>
    <col min="2310" max="2310" width="13.7109375" customWidth="1"/>
    <col min="2563" max="2563" width="27.5703125" customWidth="1"/>
    <col min="2564" max="2564" width="18" customWidth="1"/>
    <col min="2566" max="2566" width="13.7109375" customWidth="1"/>
    <col min="2819" max="2819" width="27.5703125" customWidth="1"/>
    <col min="2820" max="2820" width="18" customWidth="1"/>
    <col min="2822" max="2822" width="13.7109375" customWidth="1"/>
    <col min="3075" max="3075" width="27.5703125" customWidth="1"/>
    <col min="3076" max="3076" width="18" customWidth="1"/>
    <col min="3078" max="3078" width="13.7109375" customWidth="1"/>
    <col min="3331" max="3331" width="27.5703125" customWidth="1"/>
    <col min="3332" max="3332" width="18" customWidth="1"/>
    <col min="3334" max="3334" width="13.7109375" customWidth="1"/>
    <col min="3587" max="3587" width="27.5703125" customWidth="1"/>
    <col min="3588" max="3588" width="18" customWidth="1"/>
    <col min="3590" max="3590" width="13.7109375" customWidth="1"/>
    <col min="3843" max="3843" width="27.5703125" customWidth="1"/>
    <col min="3844" max="3844" width="18" customWidth="1"/>
    <col min="3846" max="3846" width="13.7109375" customWidth="1"/>
    <col min="4099" max="4099" width="27.5703125" customWidth="1"/>
    <col min="4100" max="4100" width="18" customWidth="1"/>
    <col min="4102" max="4102" width="13.7109375" customWidth="1"/>
    <col min="4355" max="4355" width="27.5703125" customWidth="1"/>
    <col min="4356" max="4356" width="18" customWidth="1"/>
    <col min="4358" max="4358" width="13.7109375" customWidth="1"/>
    <col min="4611" max="4611" width="27.5703125" customWidth="1"/>
    <col min="4612" max="4612" width="18" customWidth="1"/>
    <col min="4614" max="4614" width="13.7109375" customWidth="1"/>
    <col min="4867" max="4867" width="27.5703125" customWidth="1"/>
    <col min="4868" max="4868" width="18" customWidth="1"/>
    <col min="4870" max="4870" width="13.7109375" customWidth="1"/>
    <col min="5123" max="5123" width="27.5703125" customWidth="1"/>
    <col min="5124" max="5124" width="18" customWidth="1"/>
    <col min="5126" max="5126" width="13.7109375" customWidth="1"/>
    <col min="5379" max="5379" width="27.5703125" customWidth="1"/>
    <col min="5380" max="5380" width="18" customWidth="1"/>
    <col min="5382" max="5382" width="13.7109375" customWidth="1"/>
    <col min="5635" max="5635" width="27.5703125" customWidth="1"/>
    <col min="5636" max="5636" width="18" customWidth="1"/>
    <col min="5638" max="5638" width="13.7109375" customWidth="1"/>
    <col min="5891" max="5891" width="27.5703125" customWidth="1"/>
    <col min="5892" max="5892" width="18" customWidth="1"/>
    <col min="5894" max="5894" width="13.7109375" customWidth="1"/>
    <col min="6147" max="6147" width="27.5703125" customWidth="1"/>
    <col min="6148" max="6148" width="18" customWidth="1"/>
    <col min="6150" max="6150" width="13.7109375" customWidth="1"/>
    <col min="6403" max="6403" width="27.5703125" customWidth="1"/>
    <col min="6404" max="6404" width="18" customWidth="1"/>
    <col min="6406" max="6406" width="13.7109375" customWidth="1"/>
    <col min="6659" max="6659" width="27.5703125" customWidth="1"/>
    <col min="6660" max="6660" width="18" customWidth="1"/>
    <col min="6662" max="6662" width="13.7109375" customWidth="1"/>
    <col min="6915" max="6915" width="27.5703125" customWidth="1"/>
    <col min="6916" max="6916" width="18" customWidth="1"/>
    <col min="6918" max="6918" width="13.7109375" customWidth="1"/>
    <col min="7171" max="7171" width="27.5703125" customWidth="1"/>
    <col min="7172" max="7172" width="18" customWidth="1"/>
    <col min="7174" max="7174" width="13.7109375" customWidth="1"/>
    <col min="7427" max="7427" width="27.5703125" customWidth="1"/>
    <col min="7428" max="7428" width="18" customWidth="1"/>
    <col min="7430" max="7430" width="13.7109375" customWidth="1"/>
    <col min="7683" max="7683" width="27.5703125" customWidth="1"/>
    <col min="7684" max="7684" width="18" customWidth="1"/>
    <col min="7686" max="7686" width="13.7109375" customWidth="1"/>
    <col min="7939" max="7939" width="27.5703125" customWidth="1"/>
    <col min="7940" max="7940" width="18" customWidth="1"/>
    <col min="7942" max="7942" width="13.7109375" customWidth="1"/>
    <col min="8195" max="8195" width="27.5703125" customWidth="1"/>
    <col min="8196" max="8196" width="18" customWidth="1"/>
    <col min="8198" max="8198" width="13.7109375" customWidth="1"/>
    <col min="8451" max="8451" width="27.5703125" customWidth="1"/>
    <col min="8452" max="8452" width="18" customWidth="1"/>
    <col min="8454" max="8454" width="13.7109375" customWidth="1"/>
    <col min="8707" max="8707" width="27.5703125" customWidth="1"/>
    <col min="8708" max="8708" width="18" customWidth="1"/>
    <col min="8710" max="8710" width="13.7109375" customWidth="1"/>
    <col min="8963" max="8963" width="27.5703125" customWidth="1"/>
    <col min="8964" max="8964" width="18" customWidth="1"/>
    <col min="8966" max="8966" width="13.7109375" customWidth="1"/>
    <col min="9219" max="9219" width="27.5703125" customWidth="1"/>
    <col min="9220" max="9220" width="18" customWidth="1"/>
    <col min="9222" max="9222" width="13.7109375" customWidth="1"/>
    <col min="9475" max="9475" width="27.5703125" customWidth="1"/>
    <col min="9476" max="9476" width="18" customWidth="1"/>
    <col min="9478" max="9478" width="13.7109375" customWidth="1"/>
    <col min="9731" max="9731" width="27.5703125" customWidth="1"/>
    <col min="9732" max="9732" width="18" customWidth="1"/>
    <col min="9734" max="9734" width="13.7109375" customWidth="1"/>
    <col min="9987" max="9987" width="27.5703125" customWidth="1"/>
    <col min="9988" max="9988" width="18" customWidth="1"/>
    <col min="9990" max="9990" width="13.7109375" customWidth="1"/>
    <col min="10243" max="10243" width="27.5703125" customWidth="1"/>
    <col min="10244" max="10244" width="18" customWidth="1"/>
    <col min="10246" max="10246" width="13.7109375" customWidth="1"/>
    <col min="10499" max="10499" width="27.5703125" customWidth="1"/>
    <col min="10500" max="10500" width="18" customWidth="1"/>
    <col min="10502" max="10502" width="13.7109375" customWidth="1"/>
    <col min="10755" max="10755" width="27.5703125" customWidth="1"/>
    <col min="10756" max="10756" width="18" customWidth="1"/>
    <col min="10758" max="10758" width="13.7109375" customWidth="1"/>
    <col min="11011" max="11011" width="27.5703125" customWidth="1"/>
    <col min="11012" max="11012" width="18" customWidth="1"/>
    <col min="11014" max="11014" width="13.7109375" customWidth="1"/>
    <col min="11267" max="11267" width="27.5703125" customWidth="1"/>
    <col min="11268" max="11268" width="18" customWidth="1"/>
    <col min="11270" max="11270" width="13.7109375" customWidth="1"/>
    <col min="11523" max="11523" width="27.5703125" customWidth="1"/>
    <col min="11524" max="11524" width="18" customWidth="1"/>
    <col min="11526" max="11526" width="13.7109375" customWidth="1"/>
    <col min="11779" max="11779" width="27.5703125" customWidth="1"/>
    <col min="11780" max="11780" width="18" customWidth="1"/>
    <col min="11782" max="11782" width="13.7109375" customWidth="1"/>
    <col min="12035" max="12035" width="27.5703125" customWidth="1"/>
    <col min="12036" max="12036" width="18" customWidth="1"/>
    <col min="12038" max="12038" width="13.7109375" customWidth="1"/>
    <col min="12291" max="12291" width="27.5703125" customWidth="1"/>
    <col min="12292" max="12292" width="18" customWidth="1"/>
    <col min="12294" max="12294" width="13.7109375" customWidth="1"/>
    <col min="12547" max="12547" width="27.5703125" customWidth="1"/>
    <col min="12548" max="12548" width="18" customWidth="1"/>
    <col min="12550" max="12550" width="13.7109375" customWidth="1"/>
    <col min="12803" max="12803" width="27.5703125" customWidth="1"/>
    <col min="12804" max="12804" width="18" customWidth="1"/>
    <col min="12806" max="12806" width="13.7109375" customWidth="1"/>
    <col min="13059" max="13059" width="27.5703125" customWidth="1"/>
    <col min="13060" max="13060" width="18" customWidth="1"/>
    <col min="13062" max="13062" width="13.7109375" customWidth="1"/>
    <col min="13315" max="13315" width="27.5703125" customWidth="1"/>
    <col min="13316" max="13316" width="18" customWidth="1"/>
    <col min="13318" max="13318" width="13.7109375" customWidth="1"/>
    <col min="13571" max="13571" width="27.5703125" customWidth="1"/>
    <col min="13572" max="13572" width="18" customWidth="1"/>
    <col min="13574" max="13574" width="13.7109375" customWidth="1"/>
    <col min="13827" max="13827" width="27.5703125" customWidth="1"/>
    <col min="13828" max="13828" width="18" customWidth="1"/>
    <col min="13830" max="13830" width="13.7109375" customWidth="1"/>
    <col min="14083" max="14083" width="27.5703125" customWidth="1"/>
    <col min="14084" max="14084" width="18" customWidth="1"/>
    <col min="14086" max="14086" width="13.7109375" customWidth="1"/>
    <col min="14339" max="14339" width="27.5703125" customWidth="1"/>
    <col min="14340" max="14340" width="18" customWidth="1"/>
    <col min="14342" max="14342" width="13.7109375" customWidth="1"/>
    <col min="14595" max="14595" width="27.5703125" customWidth="1"/>
    <col min="14596" max="14596" width="18" customWidth="1"/>
    <col min="14598" max="14598" width="13.7109375" customWidth="1"/>
    <col min="14851" max="14851" width="27.5703125" customWidth="1"/>
    <col min="14852" max="14852" width="18" customWidth="1"/>
    <col min="14854" max="14854" width="13.7109375" customWidth="1"/>
    <col min="15107" max="15107" width="27.5703125" customWidth="1"/>
    <col min="15108" max="15108" width="18" customWidth="1"/>
    <col min="15110" max="15110" width="13.7109375" customWidth="1"/>
    <col min="15363" max="15363" width="27.5703125" customWidth="1"/>
    <col min="15364" max="15364" width="18" customWidth="1"/>
    <col min="15366" max="15366" width="13.7109375" customWidth="1"/>
    <col min="15619" max="15619" width="27.5703125" customWidth="1"/>
    <col min="15620" max="15620" width="18" customWidth="1"/>
    <col min="15622" max="15622" width="13.7109375" customWidth="1"/>
    <col min="15875" max="15875" width="27.5703125" customWidth="1"/>
    <col min="15876" max="15876" width="18" customWidth="1"/>
    <col min="15878" max="15878" width="13.7109375" customWidth="1"/>
    <col min="16131" max="16131" width="27.5703125" customWidth="1"/>
    <col min="16132" max="16132" width="18" customWidth="1"/>
    <col min="16134" max="16134" width="13.7109375" customWidth="1"/>
  </cols>
  <sheetData>
    <row r="1" spans="2:6" x14ac:dyDescent="0.25">
      <c r="B1" s="29" t="s">
        <v>161</v>
      </c>
    </row>
    <row r="4" spans="2:6" x14ac:dyDescent="0.25">
      <c r="B4" s="29" t="s">
        <v>47</v>
      </c>
      <c r="C4" s="34" t="s">
        <v>80</v>
      </c>
      <c r="D4" s="33"/>
      <c r="E4" s="33"/>
      <c r="F4" s="33"/>
    </row>
    <row r="5" spans="2:6" ht="26.25" x14ac:dyDescent="0.25">
      <c r="B5" s="64"/>
      <c r="C5" s="35" t="s">
        <v>81</v>
      </c>
      <c r="D5" s="36" t="s">
        <v>82</v>
      </c>
      <c r="E5" s="36" t="s">
        <v>83</v>
      </c>
      <c r="F5" s="36" t="s">
        <v>84</v>
      </c>
    </row>
    <row r="6" spans="2:6" x14ac:dyDescent="0.25">
      <c r="B6" s="65"/>
      <c r="C6" s="37"/>
      <c r="D6" s="66" t="s">
        <v>85</v>
      </c>
      <c r="E6" s="38" t="s">
        <v>86</v>
      </c>
      <c r="F6" s="38" t="s">
        <v>87</v>
      </c>
    </row>
    <row r="7" spans="2:6" x14ac:dyDescent="0.25">
      <c r="B7" s="41" t="s">
        <v>88</v>
      </c>
      <c r="C7" s="39" t="s">
        <v>138</v>
      </c>
      <c r="D7" s="68"/>
      <c r="E7" s="40"/>
      <c r="F7" s="40"/>
    </row>
    <row r="8" spans="2:6" x14ac:dyDescent="0.25">
      <c r="B8" s="41"/>
      <c r="C8" s="69" t="s">
        <v>139</v>
      </c>
      <c r="D8" s="68"/>
      <c r="E8" s="40"/>
      <c r="F8" s="40"/>
    </row>
    <row r="9" spans="2:6" ht="30" x14ac:dyDescent="0.25">
      <c r="B9" s="41"/>
      <c r="C9" s="39" t="s">
        <v>135</v>
      </c>
      <c r="D9" s="111">
        <v>53.91</v>
      </c>
      <c r="E9" s="40" t="s">
        <v>33</v>
      </c>
      <c r="F9" s="40" t="s">
        <v>9</v>
      </c>
    </row>
    <row r="10" spans="2:6" ht="30" x14ac:dyDescent="0.25">
      <c r="B10" s="41"/>
      <c r="C10" s="39" t="s">
        <v>162</v>
      </c>
      <c r="D10" s="111">
        <v>9.4700000000000006</v>
      </c>
      <c r="E10" s="40" t="s">
        <v>33</v>
      </c>
      <c r="F10" s="40" t="s">
        <v>27</v>
      </c>
    </row>
    <row r="11" spans="2:6" ht="30" x14ac:dyDescent="0.25">
      <c r="B11" s="41"/>
      <c r="C11" s="39" t="s">
        <v>163</v>
      </c>
      <c r="D11" s="111">
        <v>0.28000000000000003</v>
      </c>
      <c r="E11" s="40" t="s">
        <v>33</v>
      </c>
      <c r="F11" s="40" t="s">
        <v>9</v>
      </c>
    </row>
    <row r="12" spans="2:6" ht="30" x14ac:dyDescent="0.25">
      <c r="B12" s="41"/>
      <c r="C12" s="39" t="s">
        <v>164</v>
      </c>
      <c r="D12" s="68">
        <v>77.08</v>
      </c>
      <c r="E12" s="40" t="s">
        <v>33</v>
      </c>
      <c r="F12" s="40" t="s">
        <v>47</v>
      </c>
    </row>
    <row r="13" spans="2:6" x14ac:dyDescent="0.25">
      <c r="B13" s="41"/>
      <c r="C13" s="69"/>
      <c r="D13" s="221">
        <f>SUM(D9:D12)</f>
        <v>140.74</v>
      </c>
      <c r="E13" s="40"/>
      <c r="F13" s="40"/>
    </row>
    <row r="14" spans="2:6" x14ac:dyDescent="0.25">
      <c r="B14" s="49"/>
      <c r="C14" s="50" t="s">
        <v>141</v>
      </c>
      <c r="D14" s="44"/>
      <c r="E14" s="44"/>
      <c r="F14" s="44"/>
    </row>
    <row r="15" spans="2:6" ht="30" x14ac:dyDescent="0.25">
      <c r="B15" s="49"/>
      <c r="C15" s="41" t="s">
        <v>135</v>
      </c>
      <c r="D15" s="112">
        <v>33.950000000000003</v>
      </c>
      <c r="E15" s="40" t="s">
        <v>33</v>
      </c>
      <c r="F15" s="113" t="s">
        <v>9</v>
      </c>
    </row>
    <row r="16" spans="2:6" ht="30" x14ac:dyDescent="0.25">
      <c r="B16" s="49"/>
      <c r="C16" s="41" t="s">
        <v>165</v>
      </c>
      <c r="D16" s="112">
        <v>0.1</v>
      </c>
      <c r="E16" s="40" t="s">
        <v>33</v>
      </c>
      <c r="F16" s="113" t="s">
        <v>27</v>
      </c>
    </row>
    <row r="17" spans="2:6" ht="30" x14ac:dyDescent="0.25">
      <c r="B17" s="49"/>
      <c r="C17" s="41" t="s">
        <v>166</v>
      </c>
      <c r="D17" s="112">
        <v>0.02</v>
      </c>
      <c r="E17" s="40" t="s">
        <v>33</v>
      </c>
      <c r="F17" s="113" t="s">
        <v>9</v>
      </c>
    </row>
    <row r="18" spans="2:6" ht="30" x14ac:dyDescent="0.25">
      <c r="B18" s="49"/>
      <c r="C18" s="41" t="s">
        <v>163</v>
      </c>
      <c r="D18" s="112">
        <v>7.0000000000000007E-2</v>
      </c>
      <c r="E18" s="40" t="s">
        <v>33</v>
      </c>
      <c r="F18" s="113" t="s">
        <v>47</v>
      </c>
    </row>
    <row r="19" spans="2:6" x14ac:dyDescent="0.25">
      <c r="B19" s="49"/>
      <c r="C19" s="41"/>
      <c r="D19" s="222">
        <f>SUM(D15:D18)</f>
        <v>34.140000000000008</v>
      </c>
      <c r="E19" s="44"/>
      <c r="F19" s="44"/>
    </row>
    <row r="20" spans="2:6" x14ac:dyDescent="0.25">
      <c r="B20" s="41" t="s">
        <v>142</v>
      </c>
      <c r="C20" s="70" t="s">
        <v>143</v>
      </c>
      <c r="D20" s="44"/>
      <c r="E20" s="44"/>
      <c r="F20" s="44"/>
    </row>
    <row r="21" spans="2:6" x14ac:dyDescent="0.25">
      <c r="B21" s="49"/>
      <c r="C21" s="49"/>
      <c r="D21" s="44"/>
      <c r="E21" s="44"/>
      <c r="F21" s="4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54"/>
  <sheetViews>
    <sheetView topLeftCell="B1" workbookViewId="0">
      <selection activeCell="E455" sqref="E455"/>
    </sheetView>
  </sheetViews>
  <sheetFormatPr defaultRowHeight="15" x14ac:dyDescent="0.25"/>
  <cols>
    <col min="2" max="2" width="16.140625" customWidth="1"/>
    <col min="3" max="3" width="16.42578125" customWidth="1"/>
    <col min="4" max="4" width="13" customWidth="1"/>
    <col min="5" max="5" width="16.140625" customWidth="1"/>
    <col min="6" max="6" width="15.28515625" customWidth="1"/>
    <col min="7" max="7" width="14.28515625" customWidth="1"/>
    <col min="8" max="8" width="14.42578125" customWidth="1"/>
    <col min="258" max="258" width="16.140625" customWidth="1"/>
    <col min="259" max="259" width="16.42578125" customWidth="1"/>
    <col min="260" max="260" width="13" customWidth="1"/>
    <col min="261" max="261" width="16.140625" customWidth="1"/>
    <col min="262" max="262" width="15.28515625" customWidth="1"/>
    <col min="263" max="263" width="14.28515625" customWidth="1"/>
    <col min="264" max="264" width="14.42578125" customWidth="1"/>
    <col min="514" max="514" width="16.140625" customWidth="1"/>
    <col min="515" max="515" width="16.42578125" customWidth="1"/>
    <col min="516" max="516" width="13" customWidth="1"/>
    <col min="517" max="517" width="16.140625" customWidth="1"/>
    <col min="518" max="518" width="15.28515625" customWidth="1"/>
    <col min="519" max="519" width="14.28515625" customWidth="1"/>
    <col min="520" max="520" width="14.42578125" customWidth="1"/>
    <col min="770" max="770" width="16.140625" customWidth="1"/>
    <col min="771" max="771" width="16.42578125" customWidth="1"/>
    <col min="772" max="772" width="13" customWidth="1"/>
    <col min="773" max="773" width="16.140625" customWidth="1"/>
    <col min="774" max="774" width="15.28515625" customWidth="1"/>
    <col min="775" max="775" width="14.28515625" customWidth="1"/>
    <col min="776" max="776" width="14.42578125" customWidth="1"/>
    <col min="1026" max="1026" width="16.140625" customWidth="1"/>
    <col min="1027" max="1027" width="16.42578125" customWidth="1"/>
    <col min="1028" max="1028" width="13" customWidth="1"/>
    <col min="1029" max="1029" width="16.140625" customWidth="1"/>
    <col min="1030" max="1030" width="15.28515625" customWidth="1"/>
    <col min="1031" max="1031" width="14.28515625" customWidth="1"/>
    <col min="1032" max="1032" width="14.42578125" customWidth="1"/>
    <col min="1282" max="1282" width="16.140625" customWidth="1"/>
    <col min="1283" max="1283" width="16.42578125" customWidth="1"/>
    <col min="1284" max="1284" width="13" customWidth="1"/>
    <col min="1285" max="1285" width="16.140625" customWidth="1"/>
    <col min="1286" max="1286" width="15.28515625" customWidth="1"/>
    <col min="1287" max="1287" width="14.28515625" customWidth="1"/>
    <col min="1288" max="1288" width="14.42578125" customWidth="1"/>
    <col min="1538" max="1538" width="16.140625" customWidth="1"/>
    <col min="1539" max="1539" width="16.42578125" customWidth="1"/>
    <col min="1540" max="1540" width="13" customWidth="1"/>
    <col min="1541" max="1541" width="16.140625" customWidth="1"/>
    <col min="1542" max="1542" width="15.28515625" customWidth="1"/>
    <col min="1543" max="1543" width="14.28515625" customWidth="1"/>
    <col min="1544" max="1544" width="14.42578125" customWidth="1"/>
    <col min="1794" max="1794" width="16.140625" customWidth="1"/>
    <col min="1795" max="1795" width="16.42578125" customWidth="1"/>
    <col min="1796" max="1796" width="13" customWidth="1"/>
    <col min="1797" max="1797" width="16.140625" customWidth="1"/>
    <col min="1798" max="1798" width="15.28515625" customWidth="1"/>
    <col min="1799" max="1799" width="14.28515625" customWidth="1"/>
    <col min="1800" max="1800" width="14.42578125" customWidth="1"/>
    <col min="2050" max="2050" width="16.140625" customWidth="1"/>
    <col min="2051" max="2051" width="16.42578125" customWidth="1"/>
    <col min="2052" max="2052" width="13" customWidth="1"/>
    <col min="2053" max="2053" width="16.140625" customWidth="1"/>
    <col min="2054" max="2054" width="15.28515625" customWidth="1"/>
    <col min="2055" max="2055" width="14.28515625" customWidth="1"/>
    <col min="2056" max="2056" width="14.42578125" customWidth="1"/>
    <col min="2306" max="2306" width="16.140625" customWidth="1"/>
    <col min="2307" max="2307" width="16.42578125" customWidth="1"/>
    <col min="2308" max="2308" width="13" customWidth="1"/>
    <col min="2309" max="2309" width="16.140625" customWidth="1"/>
    <col min="2310" max="2310" width="15.28515625" customWidth="1"/>
    <col min="2311" max="2311" width="14.28515625" customWidth="1"/>
    <col min="2312" max="2312" width="14.42578125" customWidth="1"/>
    <col min="2562" max="2562" width="16.140625" customWidth="1"/>
    <col min="2563" max="2563" width="16.42578125" customWidth="1"/>
    <col min="2564" max="2564" width="13" customWidth="1"/>
    <col min="2565" max="2565" width="16.140625" customWidth="1"/>
    <col min="2566" max="2566" width="15.28515625" customWidth="1"/>
    <col min="2567" max="2567" width="14.28515625" customWidth="1"/>
    <col min="2568" max="2568" width="14.42578125" customWidth="1"/>
    <col min="2818" max="2818" width="16.140625" customWidth="1"/>
    <col min="2819" max="2819" width="16.42578125" customWidth="1"/>
    <col min="2820" max="2820" width="13" customWidth="1"/>
    <col min="2821" max="2821" width="16.140625" customWidth="1"/>
    <col min="2822" max="2822" width="15.28515625" customWidth="1"/>
    <col min="2823" max="2823" width="14.28515625" customWidth="1"/>
    <col min="2824" max="2824" width="14.42578125" customWidth="1"/>
    <col min="3074" max="3074" width="16.140625" customWidth="1"/>
    <col min="3075" max="3075" width="16.42578125" customWidth="1"/>
    <col min="3076" max="3076" width="13" customWidth="1"/>
    <col min="3077" max="3077" width="16.140625" customWidth="1"/>
    <col min="3078" max="3078" width="15.28515625" customWidth="1"/>
    <col min="3079" max="3079" width="14.28515625" customWidth="1"/>
    <col min="3080" max="3080" width="14.42578125" customWidth="1"/>
    <col min="3330" max="3330" width="16.140625" customWidth="1"/>
    <col min="3331" max="3331" width="16.42578125" customWidth="1"/>
    <col min="3332" max="3332" width="13" customWidth="1"/>
    <col min="3333" max="3333" width="16.140625" customWidth="1"/>
    <col min="3334" max="3334" width="15.28515625" customWidth="1"/>
    <col min="3335" max="3335" width="14.28515625" customWidth="1"/>
    <col min="3336" max="3336" width="14.42578125" customWidth="1"/>
    <col min="3586" max="3586" width="16.140625" customWidth="1"/>
    <col min="3587" max="3587" width="16.42578125" customWidth="1"/>
    <col min="3588" max="3588" width="13" customWidth="1"/>
    <col min="3589" max="3589" width="16.140625" customWidth="1"/>
    <col min="3590" max="3590" width="15.28515625" customWidth="1"/>
    <col min="3591" max="3591" width="14.28515625" customWidth="1"/>
    <col min="3592" max="3592" width="14.42578125" customWidth="1"/>
    <col min="3842" max="3842" width="16.140625" customWidth="1"/>
    <col min="3843" max="3843" width="16.42578125" customWidth="1"/>
    <col min="3844" max="3844" width="13" customWidth="1"/>
    <col min="3845" max="3845" width="16.140625" customWidth="1"/>
    <col min="3846" max="3846" width="15.28515625" customWidth="1"/>
    <col min="3847" max="3847" width="14.28515625" customWidth="1"/>
    <col min="3848" max="3848" width="14.42578125" customWidth="1"/>
    <col min="4098" max="4098" width="16.140625" customWidth="1"/>
    <col min="4099" max="4099" width="16.42578125" customWidth="1"/>
    <col min="4100" max="4100" width="13" customWidth="1"/>
    <col min="4101" max="4101" width="16.140625" customWidth="1"/>
    <col min="4102" max="4102" width="15.28515625" customWidth="1"/>
    <col min="4103" max="4103" width="14.28515625" customWidth="1"/>
    <col min="4104" max="4104" width="14.42578125" customWidth="1"/>
    <col min="4354" max="4354" width="16.140625" customWidth="1"/>
    <col min="4355" max="4355" width="16.42578125" customWidth="1"/>
    <col min="4356" max="4356" width="13" customWidth="1"/>
    <col min="4357" max="4357" width="16.140625" customWidth="1"/>
    <col min="4358" max="4358" width="15.28515625" customWidth="1"/>
    <col min="4359" max="4359" width="14.28515625" customWidth="1"/>
    <col min="4360" max="4360" width="14.42578125" customWidth="1"/>
    <col min="4610" max="4610" width="16.140625" customWidth="1"/>
    <col min="4611" max="4611" width="16.42578125" customWidth="1"/>
    <col min="4612" max="4612" width="13" customWidth="1"/>
    <col min="4613" max="4613" width="16.140625" customWidth="1"/>
    <col min="4614" max="4614" width="15.28515625" customWidth="1"/>
    <col min="4615" max="4615" width="14.28515625" customWidth="1"/>
    <col min="4616" max="4616" width="14.42578125" customWidth="1"/>
    <col min="4866" max="4866" width="16.140625" customWidth="1"/>
    <col min="4867" max="4867" width="16.42578125" customWidth="1"/>
    <col min="4868" max="4868" width="13" customWidth="1"/>
    <col min="4869" max="4869" width="16.140625" customWidth="1"/>
    <col min="4870" max="4870" width="15.28515625" customWidth="1"/>
    <col min="4871" max="4871" width="14.28515625" customWidth="1"/>
    <col min="4872" max="4872" width="14.42578125" customWidth="1"/>
    <col min="5122" max="5122" width="16.140625" customWidth="1"/>
    <col min="5123" max="5123" width="16.42578125" customWidth="1"/>
    <col min="5124" max="5124" width="13" customWidth="1"/>
    <col min="5125" max="5125" width="16.140625" customWidth="1"/>
    <col min="5126" max="5126" width="15.28515625" customWidth="1"/>
    <col min="5127" max="5127" width="14.28515625" customWidth="1"/>
    <col min="5128" max="5128" width="14.42578125" customWidth="1"/>
    <col min="5378" max="5378" width="16.140625" customWidth="1"/>
    <col min="5379" max="5379" width="16.42578125" customWidth="1"/>
    <col min="5380" max="5380" width="13" customWidth="1"/>
    <col min="5381" max="5381" width="16.140625" customWidth="1"/>
    <col min="5382" max="5382" width="15.28515625" customWidth="1"/>
    <col min="5383" max="5383" width="14.28515625" customWidth="1"/>
    <col min="5384" max="5384" width="14.42578125" customWidth="1"/>
    <col min="5634" max="5634" width="16.140625" customWidth="1"/>
    <col min="5635" max="5635" width="16.42578125" customWidth="1"/>
    <col min="5636" max="5636" width="13" customWidth="1"/>
    <col min="5637" max="5637" width="16.140625" customWidth="1"/>
    <col min="5638" max="5638" width="15.28515625" customWidth="1"/>
    <col min="5639" max="5639" width="14.28515625" customWidth="1"/>
    <col min="5640" max="5640" width="14.42578125" customWidth="1"/>
    <col min="5890" max="5890" width="16.140625" customWidth="1"/>
    <col min="5891" max="5891" width="16.42578125" customWidth="1"/>
    <col min="5892" max="5892" width="13" customWidth="1"/>
    <col min="5893" max="5893" width="16.140625" customWidth="1"/>
    <col min="5894" max="5894" width="15.28515625" customWidth="1"/>
    <col min="5895" max="5895" width="14.28515625" customWidth="1"/>
    <col min="5896" max="5896" width="14.42578125" customWidth="1"/>
    <col min="6146" max="6146" width="16.140625" customWidth="1"/>
    <col min="6147" max="6147" width="16.42578125" customWidth="1"/>
    <col min="6148" max="6148" width="13" customWidth="1"/>
    <col min="6149" max="6149" width="16.140625" customWidth="1"/>
    <col min="6150" max="6150" width="15.28515625" customWidth="1"/>
    <col min="6151" max="6151" width="14.28515625" customWidth="1"/>
    <col min="6152" max="6152" width="14.42578125" customWidth="1"/>
    <col min="6402" max="6402" width="16.140625" customWidth="1"/>
    <col min="6403" max="6403" width="16.42578125" customWidth="1"/>
    <col min="6404" max="6404" width="13" customWidth="1"/>
    <col min="6405" max="6405" width="16.140625" customWidth="1"/>
    <col min="6406" max="6406" width="15.28515625" customWidth="1"/>
    <col min="6407" max="6407" width="14.28515625" customWidth="1"/>
    <col min="6408" max="6408" width="14.42578125" customWidth="1"/>
    <col min="6658" max="6658" width="16.140625" customWidth="1"/>
    <col min="6659" max="6659" width="16.42578125" customWidth="1"/>
    <col min="6660" max="6660" width="13" customWidth="1"/>
    <col min="6661" max="6661" width="16.140625" customWidth="1"/>
    <col min="6662" max="6662" width="15.28515625" customWidth="1"/>
    <col min="6663" max="6663" width="14.28515625" customWidth="1"/>
    <col min="6664" max="6664" width="14.42578125" customWidth="1"/>
    <col min="6914" max="6914" width="16.140625" customWidth="1"/>
    <col min="6915" max="6915" width="16.42578125" customWidth="1"/>
    <col min="6916" max="6916" width="13" customWidth="1"/>
    <col min="6917" max="6917" width="16.140625" customWidth="1"/>
    <col min="6918" max="6918" width="15.28515625" customWidth="1"/>
    <col min="6919" max="6919" width="14.28515625" customWidth="1"/>
    <col min="6920" max="6920" width="14.42578125" customWidth="1"/>
    <col min="7170" max="7170" width="16.140625" customWidth="1"/>
    <col min="7171" max="7171" width="16.42578125" customWidth="1"/>
    <col min="7172" max="7172" width="13" customWidth="1"/>
    <col min="7173" max="7173" width="16.140625" customWidth="1"/>
    <col min="7174" max="7174" width="15.28515625" customWidth="1"/>
    <col min="7175" max="7175" width="14.28515625" customWidth="1"/>
    <col min="7176" max="7176" width="14.42578125" customWidth="1"/>
    <col min="7426" max="7426" width="16.140625" customWidth="1"/>
    <col min="7427" max="7427" width="16.42578125" customWidth="1"/>
    <col min="7428" max="7428" width="13" customWidth="1"/>
    <col min="7429" max="7429" width="16.140625" customWidth="1"/>
    <col min="7430" max="7430" width="15.28515625" customWidth="1"/>
    <col min="7431" max="7431" width="14.28515625" customWidth="1"/>
    <col min="7432" max="7432" width="14.42578125" customWidth="1"/>
    <col min="7682" max="7682" width="16.140625" customWidth="1"/>
    <col min="7683" max="7683" width="16.42578125" customWidth="1"/>
    <col min="7684" max="7684" width="13" customWidth="1"/>
    <col min="7685" max="7685" width="16.140625" customWidth="1"/>
    <col min="7686" max="7686" width="15.28515625" customWidth="1"/>
    <col min="7687" max="7687" width="14.28515625" customWidth="1"/>
    <col min="7688" max="7688" width="14.42578125" customWidth="1"/>
    <col min="7938" max="7938" width="16.140625" customWidth="1"/>
    <col min="7939" max="7939" width="16.42578125" customWidth="1"/>
    <col min="7940" max="7940" width="13" customWidth="1"/>
    <col min="7941" max="7941" width="16.140625" customWidth="1"/>
    <col min="7942" max="7942" width="15.28515625" customWidth="1"/>
    <col min="7943" max="7943" width="14.28515625" customWidth="1"/>
    <col min="7944" max="7944" width="14.42578125" customWidth="1"/>
    <col min="8194" max="8194" width="16.140625" customWidth="1"/>
    <col min="8195" max="8195" width="16.42578125" customWidth="1"/>
    <col min="8196" max="8196" width="13" customWidth="1"/>
    <col min="8197" max="8197" width="16.140625" customWidth="1"/>
    <col min="8198" max="8198" width="15.28515625" customWidth="1"/>
    <col min="8199" max="8199" width="14.28515625" customWidth="1"/>
    <col min="8200" max="8200" width="14.42578125" customWidth="1"/>
    <col min="8450" max="8450" width="16.140625" customWidth="1"/>
    <col min="8451" max="8451" width="16.42578125" customWidth="1"/>
    <col min="8452" max="8452" width="13" customWidth="1"/>
    <col min="8453" max="8453" width="16.140625" customWidth="1"/>
    <col min="8454" max="8454" width="15.28515625" customWidth="1"/>
    <col min="8455" max="8455" width="14.28515625" customWidth="1"/>
    <col min="8456" max="8456" width="14.42578125" customWidth="1"/>
    <col min="8706" max="8706" width="16.140625" customWidth="1"/>
    <col min="8707" max="8707" width="16.42578125" customWidth="1"/>
    <col min="8708" max="8708" width="13" customWidth="1"/>
    <col min="8709" max="8709" width="16.140625" customWidth="1"/>
    <col min="8710" max="8710" width="15.28515625" customWidth="1"/>
    <col min="8711" max="8711" width="14.28515625" customWidth="1"/>
    <col min="8712" max="8712" width="14.42578125" customWidth="1"/>
    <col min="8962" max="8962" width="16.140625" customWidth="1"/>
    <col min="8963" max="8963" width="16.42578125" customWidth="1"/>
    <col min="8964" max="8964" width="13" customWidth="1"/>
    <col min="8965" max="8965" width="16.140625" customWidth="1"/>
    <col min="8966" max="8966" width="15.28515625" customWidth="1"/>
    <col min="8967" max="8967" width="14.28515625" customWidth="1"/>
    <col min="8968" max="8968" width="14.42578125" customWidth="1"/>
    <col min="9218" max="9218" width="16.140625" customWidth="1"/>
    <col min="9219" max="9219" width="16.42578125" customWidth="1"/>
    <col min="9220" max="9220" width="13" customWidth="1"/>
    <col min="9221" max="9221" width="16.140625" customWidth="1"/>
    <col min="9222" max="9222" width="15.28515625" customWidth="1"/>
    <col min="9223" max="9223" width="14.28515625" customWidth="1"/>
    <col min="9224" max="9224" width="14.42578125" customWidth="1"/>
    <col min="9474" max="9474" width="16.140625" customWidth="1"/>
    <col min="9475" max="9475" width="16.42578125" customWidth="1"/>
    <col min="9476" max="9476" width="13" customWidth="1"/>
    <col min="9477" max="9477" width="16.140625" customWidth="1"/>
    <col min="9478" max="9478" width="15.28515625" customWidth="1"/>
    <col min="9479" max="9479" width="14.28515625" customWidth="1"/>
    <col min="9480" max="9480" width="14.42578125" customWidth="1"/>
    <col min="9730" max="9730" width="16.140625" customWidth="1"/>
    <col min="9731" max="9731" width="16.42578125" customWidth="1"/>
    <col min="9732" max="9732" width="13" customWidth="1"/>
    <col min="9733" max="9733" width="16.140625" customWidth="1"/>
    <col min="9734" max="9734" width="15.28515625" customWidth="1"/>
    <col min="9735" max="9735" width="14.28515625" customWidth="1"/>
    <col min="9736" max="9736" width="14.42578125" customWidth="1"/>
    <col min="9986" max="9986" width="16.140625" customWidth="1"/>
    <col min="9987" max="9987" width="16.42578125" customWidth="1"/>
    <col min="9988" max="9988" width="13" customWidth="1"/>
    <col min="9989" max="9989" width="16.140625" customWidth="1"/>
    <col min="9990" max="9990" width="15.28515625" customWidth="1"/>
    <col min="9991" max="9991" width="14.28515625" customWidth="1"/>
    <col min="9992" max="9992" width="14.42578125" customWidth="1"/>
    <col min="10242" max="10242" width="16.140625" customWidth="1"/>
    <col min="10243" max="10243" width="16.42578125" customWidth="1"/>
    <col min="10244" max="10244" width="13" customWidth="1"/>
    <col min="10245" max="10245" width="16.140625" customWidth="1"/>
    <col min="10246" max="10246" width="15.28515625" customWidth="1"/>
    <col min="10247" max="10247" width="14.28515625" customWidth="1"/>
    <col min="10248" max="10248" width="14.42578125" customWidth="1"/>
    <col min="10498" max="10498" width="16.140625" customWidth="1"/>
    <col min="10499" max="10499" width="16.42578125" customWidth="1"/>
    <col min="10500" max="10500" width="13" customWidth="1"/>
    <col min="10501" max="10501" width="16.140625" customWidth="1"/>
    <col min="10502" max="10502" width="15.28515625" customWidth="1"/>
    <col min="10503" max="10503" width="14.28515625" customWidth="1"/>
    <col min="10504" max="10504" width="14.42578125" customWidth="1"/>
    <col min="10754" max="10754" width="16.140625" customWidth="1"/>
    <col min="10755" max="10755" width="16.42578125" customWidth="1"/>
    <col min="10756" max="10756" width="13" customWidth="1"/>
    <col min="10757" max="10757" width="16.140625" customWidth="1"/>
    <col min="10758" max="10758" width="15.28515625" customWidth="1"/>
    <col min="10759" max="10759" width="14.28515625" customWidth="1"/>
    <col min="10760" max="10760" width="14.42578125" customWidth="1"/>
    <col min="11010" max="11010" width="16.140625" customWidth="1"/>
    <col min="11011" max="11011" width="16.42578125" customWidth="1"/>
    <col min="11012" max="11012" width="13" customWidth="1"/>
    <col min="11013" max="11013" width="16.140625" customWidth="1"/>
    <col min="11014" max="11014" width="15.28515625" customWidth="1"/>
    <col min="11015" max="11015" width="14.28515625" customWidth="1"/>
    <col min="11016" max="11016" width="14.42578125" customWidth="1"/>
    <col min="11266" max="11266" width="16.140625" customWidth="1"/>
    <col min="11267" max="11267" width="16.42578125" customWidth="1"/>
    <col min="11268" max="11268" width="13" customWidth="1"/>
    <col min="11269" max="11269" width="16.140625" customWidth="1"/>
    <col min="11270" max="11270" width="15.28515625" customWidth="1"/>
    <col min="11271" max="11271" width="14.28515625" customWidth="1"/>
    <col min="11272" max="11272" width="14.42578125" customWidth="1"/>
    <col min="11522" max="11522" width="16.140625" customWidth="1"/>
    <col min="11523" max="11523" width="16.42578125" customWidth="1"/>
    <col min="11524" max="11524" width="13" customWidth="1"/>
    <col min="11525" max="11525" width="16.140625" customWidth="1"/>
    <col min="11526" max="11526" width="15.28515625" customWidth="1"/>
    <col min="11527" max="11527" width="14.28515625" customWidth="1"/>
    <col min="11528" max="11528" width="14.42578125" customWidth="1"/>
    <col min="11778" max="11778" width="16.140625" customWidth="1"/>
    <col min="11779" max="11779" width="16.42578125" customWidth="1"/>
    <col min="11780" max="11780" width="13" customWidth="1"/>
    <col min="11781" max="11781" width="16.140625" customWidth="1"/>
    <col min="11782" max="11782" width="15.28515625" customWidth="1"/>
    <col min="11783" max="11783" width="14.28515625" customWidth="1"/>
    <col min="11784" max="11784" width="14.42578125" customWidth="1"/>
    <col min="12034" max="12034" width="16.140625" customWidth="1"/>
    <col min="12035" max="12035" width="16.42578125" customWidth="1"/>
    <col min="12036" max="12036" width="13" customWidth="1"/>
    <col min="12037" max="12037" width="16.140625" customWidth="1"/>
    <col min="12038" max="12038" width="15.28515625" customWidth="1"/>
    <col min="12039" max="12039" width="14.28515625" customWidth="1"/>
    <col min="12040" max="12040" width="14.42578125" customWidth="1"/>
    <col min="12290" max="12290" width="16.140625" customWidth="1"/>
    <col min="12291" max="12291" width="16.42578125" customWidth="1"/>
    <col min="12292" max="12292" width="13" customWidth="1"/>
    <col min="12293" max="12293" width="16.140625" customWidth="1"/>
    <col min="12294" max="12294" width="15.28515625" customWidth="1"/>
    <col min="12295" max="12295" width="14.28515625" customWidth="1"/>
    <col min="12296" max="12296" width="14.42578125" customWidth="1"/>
    <col min="12546" max="12546" width="16.140625" customWidth="1"/>
    <col min="12547" max="12547" width="16.42578125" customWidth="1"/>
    <col min="12548" max="12548" width="13" customWidth="1"/>
    <col min="12549" max="12549" width="16.140625" customWidth="1"/>
    <col min="12550" max="12550" width="15.28515625" customWidth="1"/>
    <col min="12551" max="12551" width="14.28515625" customWidth="1"/>
    <col min="12552" max="12552" width="14.42578125" customWidth="1"/>
    <col min="12802" max="12802" width="16.140625" customWidth="1"/>
    <col min="12803" max="12803" width="16.42578125" customWidth="1"/>
    <col min="12804" max="12804" width="13" customWidth="1"/>
    <col min="12805" max="12805" width="16.140625" customWidth="1"/>
    <col min="12806" max="12806" width="15.28515625" customWidth="1"/>
    <col min="12807" max="12807" width="14.28515625" customWidth="1"/>
    <col min="12808" max="12808" width="14.42578125" customWidth="1"/>
    <col min="13058" max="13058" width="16.140625" customWidth="1"/>
    <col min="13059" max="13059" width="16.42578125" customWidth="1"/>
    <col min="13060" max="13060" width="13" customWidth="1"/>
    <col min="13061" max="13061" width="16.140625" customWidth="1"/>
    <col min="13062" max="13062" width="15.28515625" customWidth="1"/>
    <col min="13063" max="13063" width="14.28515625" customWidth="1"/>
    <col min="13064" max="13064" width="14.42578125" customWidth="1"/>
    <col min="13314" max="13314" width="16.140625" customWidth="1"/>
    <col min="13315" max="13315" width="16.42578125" customWidth="1"/>
    <col min="13316" max="13316" width="13" customWidth="1"/>
    <col min="13317" max="13317" width="16.140625" customWidth="1"/>
    <col min="13318" max="13318" width="15.28515625" customWidth="1"/>
    <col min="13319" max="13319" width="14.28515625" customWidth="1"/>
    <col min="13320" max="13320" width="14.42578125" customWidth="1"/>
    <col min="13570" max="13570" width="16.140625" customWidth="1"/>
    <col min="13571" max="13571" width="16.42578125" customWidth="1"/>
    <col min="13572" max="13572" width="13" customWidth="1"/>
    <col min="13573" max="13573" width="16.140625" customWidth="1"/>
    <col min="13574" max="13574" width="15.28515625" customWidth="1"/>
    <col min="13575" max="13575" width="14.28515625" customWidth="1"/>
    <col min="13576" max="13576" width="14.42578125" customWidth="1"/>
    <col min="13826" max="13826" width="16.140625" customWidth="1"/>
    <col min="13827" max="13827" width="16.42578125" customWidth="1"/>
    <col min="13828" max="13828" width="13" customWidth="1"/>
    <col min="13829" max="13829" width="16.140625" customWidth="1"/>
    <col min="13830" max="13830" width="15.28515625" customWidth="1"/>
    <col min="13831" max="13831" width="14.28515625" customWidth="1"/>
    <col min="13832" max="13832" width="14.42578125" customWidth="1"/>
    <col min="14082" max="14082" width="16.140625" customWidth="1"/>
    <col min="14083" max="14083" width="16.42578125" customWidth="1"/>
    <col min="14084" max="14084" width="13" customWidth="1"/>
    <col min="14085" max="14085" width="16.140625" customWidth="1"/>
    <col min="14086" max="14086" width="15.28515625" customWidth="1"/>
    <col min="14087" max="14087" width="14.28515625" customWidth="1"/>
    <col min="14088" max="14088" width="14.42578125" customWidth="1"/>
    <col min="14338" max="14338" width="16.140625" customWidth="1"/>
    <col min="14339" max="14339" width="16.42578125" customWidth="1"/>
    <col min="14340" max="14340" width="13" customWidth="1"/>
    <col min="14341" max="14341" width="16.140625" customWidth="1"/>
    <col min="14342" max="14342" width="15.28515625" customWidth="1"/>
    <col min="14343" max="14343" width="14.28515625" customWidth="1"/>
    <col min="14344" max="14344" width="14.42578125" customWidth="1"/>
    <col min="14594" max="14594" width="16.140625" customWidth="1"/>
    <col min="14595" max="14595" width="16.42578125" customWidth="1"/>
    <col min="14596" max="14596" width="13" customWidth="1"/>
    <col min="14597" max="14597" width="16.140625" customWidth="1"/>
    <col min="14598" max="14598" width="15.28515625" customWidth="1"/>
    <col min="14599" max="14599" width="14.28515625" customWidth="1"/>
    <col min="14600" max="14600" width="14.42578125" customWidth="1"/>
    <col min="14850" max="14850" width="16.140625" customWidth="1"/>
    <col min="14851" max="14851" width="16.42578125" customWidth="1"/>
    <col min="14852" max="14852" width="13" customWidth="1"/>
    <col min="14853" max="14853" width="16.140625" customWidth="1"/>
    <col min="14854" max="14854" width="15.28515625" customWidth="1"/>
    <col min="14855" max="14855" width="14.28515625" customWidth="1"/>
    <col min="14856" max="14856" width="14.42578125" customWidth="1"/>
    <col min="15106" max="15106" width="16.140625" customWidth="1"/>
    <col min="15107" max="15107" width="16.42578125" customWidth="1"/>
    <col min="15108" max="15108" width="13" customWidth="1"/>
    <col min="15109" max="15109" width="16.140625" customWidth="1"/>
    <col min="15110" max="15110" width="15.28515625" customWidth="1"/>
    <col min="15111" max="15111" width="14.28515625" customWidth="1"/>
    <col min="15112" max="15112" width="14.42578125" customWidth="1"/>
    <col min="15362" max="15362" width="16.140625" customWidth="1"/>
    <col min="15363" max="15363" width="16.42578125" customWidth="1"/>
    <col min="15364" max="15364" width="13" customWidth="1"/>
    <col min="15365" max="15365" width="16.140625" customWidth="1"/>
    <col min="15366" max="15366" width="15.28515625" customWidth="1"/>
    <col min="15367" max="15367" width="14.28515625" customWidth="1"/>
    <col min="15368" max="15368" width="14.42578125" customWidth="1"/>
    <col min="15618" max="15618" width="16.140625" customWidth="1"/>
    <col min="15619" max="15619" width="16.42578125" customWidth="1"/>
    <col min="15620" max="15620" width="13" customWidth="1"/>
    <col min="15621" max="15621" width="16.140625" customWidth="1"/>
    <col min="15622" max="15622" width="15.28515625" customWidth="1"/>
    <col min="15623" max="15623" width="14.28515625" customWidth="1"/>
    <col min="15624" max="15624" width="14.42578125" customWidth="1"/>
    <col min="15874" max="15874" width="16.140625" customWidth="1"/>
    <col min="15875" max="15875" width="16.42578125" customWidth="1"/>
    <col min="15876" max="15876" width="13" customWidth="1"/>
    <col min="15877" max="15877" width="16.140625" customWidth="1"/>
    <col min="15878" max="15878" width="15.28515625" customWidth="1"/>
    <col min="15879" max="15879" width="14.28515625" customWidth="1"/>
    <col min="15880" max="15880" width="14.42578125" customWidth="1"/>
    <col min="16130" max="16130" width="16.140625" customWidth="1"/>
    <col min="16131" max="16131" width="16.42578125" customWidth="1"/>
    <col min="16132" max="16132" width="13" customWidth="1"/>
    <col min="16133" max="16133" width="16.140625" customWidth="1"/>
    <col min="16134" max="16134" width="15.28515625" customWidth="1"/>
    <col min="16135" max="16135" width="14.28515625" customWidth="1"/>
    <col min="16136" max="16136" width="14.42578125" customWidth="1"/>
  </cols>
  <sheetData>
    <row r="1" spans="1:16" x14ac:dyDescent="0.25">
      <c r="A1" s="29" t="s">
        <v>167</v>
      </c>
    </row>
    <row r="3" spans="1:16" x14ac:dyDescent="0.25">
      <c r="A3" s="556" t="s">
        <v>101</v>
      </c>
      <c r="B3" s="556" t="s">
        <v>102</v>
      </c>
      <c r="C3" s="554" t="s">
        <v>103</v>
      </c>
      <c r="D3" s="554"/>
      <c r="E3" s="554"/>
      <c r="F3" s="554"/>
      <c r="G3" s="554"/>
      <c r="H3" s="555" t="s">
        <v>104</v>
      </c>
      <c r="I3" s="555"/>
      <c r="J3" s="555"/>
      <c r="K3" s="555"/>
      <c r="L3" s="555"/>
      <c r="M3" s="555"/>
      <c r="N3" s="555"/>
      <c r="O3" s="555"/>
      <c r="P3" s="555"/>
    </row>
    <row r="4" spans="1:16" ht="89.25" x14ac:dyDescent="0.25">
      <c r="A4" s="556"/>
      <c r="B4" s="556"/>
      <c r="C4" s="324" t="s">
        <v>105</v>
      </c>
      <c r="D4" s="324" t="s">
        <v>106</v>
      </c>
      <c r="E4" s="324" t="s">
        <v>107</v>
      </c>
      <c r="F4" s="324" t="s">
        <v>108</v>
      </c>
      <c r="G4" s="324" t="s">
        <v>109</v>
      </c>
      <c r="H4" s="325" t="s">
        <v>110</v>
      </c>
      <c r="I4" s="325" t="s">
        <v>111</v>
      </c>
      <c r="J4" s="325" t="s">
        <v>112</v>
      </c>
      <c r="K4" s="325" t="s">
        <v>66</v>
      </c>
      <c r="L4" s="325" t="s">
        <v>113</v>
      </c>
      <c r="M4" s="325" t="s">
        <v>114</v>
      </c>
      <c r="N4" s="325" t="s">
        <v>115</v>
      </c>
      <c r="O4" s="325" t="s">
        <v>116</v>
      </c>
      <c r="P4" s="325" t="s">
        <v>117</v>
      </c>
    </row>
    <row r="5" spans="1:16" ht="25.5" x14ac:dyDescent="0.25">
      <c r="A5" s="319">
        <v>1</v>
      </c>
      <c r="B5" s="326" t="s">
        <v>118</v>
      </c>
      <c r="C5" s="320">
        <v>13853965</v>
      </c>
      <c r="D5" s="320"/>
      <c r="E5" s="330">
        <v>12424568</v>
      </c>
      <c r="F5" s="320"/>
      <c r="G5" s="327"/>
      <c r="H5" s="320"/>
      <c r="I5" s="320"/>
      <c r="J5" s="329"/>
      <c r="K5" s="329"/>
      <c r="L5" s="329"/>
      <c r="M5" s="329"/>
      <c r="N5" s="329"/>
      <c r="O5" s="329"/>
      <c r="P5" s="329"/>
    </row>
    <row r="6" spans="1:16" ht="25.5" x14ac:dyDescent="0.25">
      <c r="A6" s="319">
        <v>2</v>
      </c>
      <c r="B6" s="323" t="s">
        <v>119</v>
      </c>
      <c r="C6" s="330">
        <v>11054699</v>
      </c>
      <c r="D6" s="320"/>
      <c r="E6" s="320">
        <v>314434</v>
      </c>
      <c r="F6" s="320"/>
      <c r="G6" s="327"/>
      <c r="H6" s="320"/>
      <c r="I6" s="320"/>
      <c r="J6" s="329"/>
      <c r="K6" s="329"/>
      <c r="L6" s="329"/>
      <c r="M6" s="329"/>
      <c r="N6" s="329"/>
      <c r="O6" s="329"/>
      <c r="P6" s="329"/>
    </row>
    <row r="7" spans="1:16" x14ac:dyDescent="0.25">
      <c r="A7" s="322"/>
      <c r="B7" s="321" t="s">
        <v>120</v>
      </c>
      <c r="C7" s="328">
        <v>24908664</v>
      </c>
      <c r="D7" s="328">
        <v>0</v>
      </c>
      <c r="E7" s="328">
        <v>12739002</v>
      </c>
      <c r="F7" s="328">
        <v>0</v>
      </c>
      <c r="G7" s="328">
        <v>37647666</v>
      </c>
      <c r="H7" s="328">
        <v>0</v>
      </c>
      <c r="I7" s="328">
        <v>0</v>
      </c>
      <c r="J7" s="328">
        <v>0</v>
      </c>
      <c r="K7" s="328">
        <v>0</v>
      </c>
      <c r="L7" s="328">
        <v>0</v>
      </c>
      <c r="M7" s="328">
        <v>0</v>
      </c>
      <c r="N7" s="328">
        <v>0</v>
      </c>
      <c r="O7" s="328">
        <v>0</v>
      </c>
      <c r="P7" s="328">
        <v>0</v>
      </c>
    </row>
    <row r="10" spans="1:16" x14ac:dyDescent="0.25">
      <c r="B10" s="335" t="s">
        <v>430</v>
      </c>
      <c r="C10" s="335" t="s">
        <v>865</v>
      </c>
      <c r="D10" s="333" t="s">
        <v>866</v>
      </c>
    </row>
    <row r="11" spans="1:16" x14ac:dyDescent="0.25">
      <c r="B11" s="334" t="s">
        <v>867</v>
      </c>
      <c r="C11" s="334" t="s">
        <v>868</v>
      </c>
      <c r="D11" s="333">
        <v>32306.851901916103</v>
      </c>
    </row>
    <row r="12" spans="1:16" x14ac:dyDescent="0.25">
      <c r="B12" s="334" t="s">
        <v>869</v>
      </c>
      <c r="C12" s="334" t="s">
        <v>868</v>
      </c>
      <c r="D12" s="333">
        <v>32306.851901916103</v>
      </c>
    </row>
    <row r="13" spans="1:16" x14ac:dyDescent="0.25">
      <c r="B13" s="334" t="s">
        <v>870</v>
      </c>
      <c r="C13" s="334" t="s">
        <v>868</v>
      </c>
      <c r="D13" s="333">
        <v>32306.851901916103</v>
      </c>
    </row>
    <row r="14" spans="1:16" x14ac:dyDescent="0.25">
      <c r="B14" s="334" t="s">
        <v>871</v>
      </c>
      <c r="C14" s="334" t="s">
        <v>868</v>
      </c>
      <c r="D14" s="333">
        <v>32306.851901916103</v>
      </c>
    </row>
    <row r="15" spans="1:16" x14ac:dyDescent="0.25">
      <c r="B15" s="334" t="s">
        <v>872</v>
      </c>
      <c r="C15" s="334" t="s">
        <v>868</v>
      </c>
      <c r="D15" s="333">
        <v>32306.851901916103</v>
      </c>
    </row>
    <row r="16" spans="1:16" x14ac:dyDescent="0.25">
      <c r="B16" s="334" t="s">
        <v>873</v>
      </c>
      <c r="C16" s="334" t="s">
        <v>868</v>
      </c>
      <c r="D16" s="333">
        <v>32306.851901916103</v>
      </c>
    </row>
    <row r="17" spans="2:4" x14ac:dyDescent="0.25">
      <c r="B17" s="334" t="s">
        <v>874</v>
      </c>
      <c r="C17" s="334" t="s">
        <v>868</v>
      </c>
      <c r="D17" s="333">
        <v>32306.851901916103</v>
      </c>
    </row>
    <row r="18" spans="2:4" x14ac:dyDescent="0.25">
      <c r="B18" s="334" t="s">
        <v>875</v>
      </c>
      <c r="C18" s="334" t="s">
        <v>868</v>
      </c>
      <c r="D18" s="333">
        <v>32306.851901916103</v>
      </c>
    </row>
    <row r="19" spans="2:4" x14ac:dyDescent="0.25">
      <c r="B19" s="334" t="s">
        <v>876</v>
      </c>
      <c r="C19" s="334" t="s">
        <v>868</v>
      </c>
      <c r="D19" s="333">
        <v>32306.851901916103</v>
      </c>
    </row>
    <row r="20" spans="2:4" x14ac:dyDescent="0.25">
      <c r="B20" s="334" t="s">
        <v>877</v>
      </c>
      <c r="C20" s="334" t="s">
        <v>868</v>
      </c>
      <c r="D20" s="333">
        <v>32306.851901916103</v>
      </c>
    </row>
    <row r="21" spans="2:4" x14ac:dyDescent="0.25">
      <c r="B21" s="334" t="s">
        <v>878</v>
      </c>
      <c r="C21" s="334" t="s">
        <v>868</v>
      </c>
      <c r="D21" s="333">
        <v>32306.851901916103</v>
      </c>
    </row>
    <row r="22" spans="2:4" x14ac:dyDescent="0.25">
      <c r="B22" s="334" t="s">
        <v>879</v>
      </c>
      <c r="C22" s="334" t="s">
        <v>868</v>
      </c>
      <c r="D22" s="333">
        <v>32306.851901916103</v>
      </c>
    </row>
    <row r="23" spans="2:4" x14ac:dyDescent="0.25">
      <c r="B23" s="334" t="s">
        <v>880</v>
      </c>
      <c r="C23" s="334" t="s">
        <v>868</v>
      </c>
      <c r="D23" s="333">
        <v>32306.851901916103</v>
      </c>
    </row>
    <row r="24" spans="2:4" x14ac:dyDescent="0.25">
      <c r="B24" s="334" t="s">
        <v>881</v>
      </c>
      <c r="C24" s="334" t="s">
        <v>868</v>
      </c>
      <c r="D24" s="333">
        <v>32306.851901916103</v>
      </c>
    </row>
    <row r="25" spans="2:4" x14ac:dyDescent="0.25">
      <c r="B25" s="334" t="s">
        <v>882</v>
      </c>
      <c r="C25" s="334" t="s">
        <v>868</v>
      </c>
      <c r="D25" s="333">
        <v>83582.370662469926</v>
      </c>
    </row>
    <row r="26" spans="2:4" x14ac:dyDescent="0.25">
      <c r="B26" s="334" t="s">
        <v>883</v>
      </c>
      <c r="C26" s="334" t="s">
        <v>868</v>
      </c>
      <c r="D26" s="333">
        <v>83582.370662469926</v>
      </c>
    </row>
    <row r="27" spans="2:4" x14ac:dyDescent="0.25">
      <c r="B27" s="334" t="s">
        <v>884</v>
      </c>
      <c r="C27" s="334" t="s">
        <v>868</v>
      </c>
      <c r="D27" s="333">
        <v>83582.370662469926</v>
      </c>
    </row>
    <row r="28" spans="2:4" x14ac:dyDescent="0.25">
      <c r="B28" s="334" t="s">
        <v>885</v>
      </c>
      <c r="C28" s="334" t="s">
        <v>868</v>
      </c>
      <c r="D28" s="333">
        <v>83582.370662469926</v>
      </c>
    </row>
    <row r="29" spans="2:4" x14ac:dyDescent="0.25">
      <c r="B29" s="334" t="s">
        <v>886</v>
      </c>
      <c r="C29" s="334" t="s">
        <v>868</v>
      </c>
      <c r="D29" s="333">
        <v>83582.370662469926</v>
      </c>
    </row>
    <row r="30" spans="2:4" x14ac:dyDescent="0.25">
      <c r="B30" s="334" t="s">
        <v>887</v>
      </c>
      <c r="C30" s="334" t="s">
        <v>868</v>
      </c>
      <c r="D30" s="333">
        <v>83582.370662469926</v>
      </c>
    </row>
    <row r="31" spans="2:4" x14ac:dyDescent="0.25">
      <c r="B31" s="334" t="s">
        <v>888</v>
      </c>
      <c r="C31" s="334" t="s">
        <v>868</v>
      </c>
      <c r="D31" s="333">
        <v>83582.370662469926</v>
      </c>
    </row>
    <row r="32" spans="2:4" x14ac:dyDescent="0.25">
      <c r="B32" s="334" t="s">
        <v>889</v>
      </c>
      <c r="C32" s="334" t="s">
        <v>868</v>
      </c>
      <c r="D32" s="333">
        <v>83582.370662469926</v>
      </c>
    </row>
    <row r="33" spans="2:4" x14ac:dyDescent="0.25">
      <c r="B33" s="334" t="s">
        <v>890</v>
      </c>
      <c r="C33" s="334" t="s">
        <v>868</v>
      </c>
      <c r="D33" s="333">
        <v>83582.370662469926</v>
      </c>
    </row>
    <row r="34" spans="2:4" x14ac:dyDescent="0.25">
      <c r="B34" s="334" t="s">
        <v>891</v>
      </c>
      <c r="C34" s="334" t="s">
        <v>868</v>
      </c>
      <c r="D34" s="333">
        <v>83582.370662469926</v>
      </c>
    </row>
    <row r="35" spans="2:4" x14ac:dyDescent="0.25">
      <c r="B35" s="334" t="s">
        <v>892</v>
      </c>
      <c r="C35" s="334" t="s">
        <v>868</v>
      </c>
      <c r="D35" s="333">
        <v>83582.370662469926</v>
      </c>
    </row>
    <row r="36" spans="2:4" x14ac:dyDescent="0.25">
      <c r="B36" s="334" t="s">
        <v>893</v>
      </c>
      <c r="C36" s="334" t="s">
        <v>868</v>
      </c>
      <c r="D36" s="333">
        <v>83582.370662469926</v>
      </c>
    </row>
    <row r="37" spans="2:4" x14ac:dyDescent="0.25">
      <c r="B37" s="334" t="s">
        <v>894</v>
      </c>
      <c r="C37" s="334" t="s">
        <v>868</v>
      </c>
      <c r="D37" s="333">
        <v>83582.370662469926</v>
      </c>
    </row>
    <row r="38" spans="2:4" x14ac:dyDescent="0.25">
      <c r="B38" s="334" t="s">
        <v>895</v>
      </c>
      <c r="C38" s="334" t="s">
        <v>868</v>
      </c>
      <c r="D38" s="333">
        <v>83582.370662469926</v>
      </c>
    </row>
    <row r="39" spans="2:4" x14ac:dyDescent="0.25">
      <c r="B39" s="334" t="s">
        <v>896</v>
      </c>
      <c r="C39" s="334" t="s">
        <v>868</v>
      </c>
      <c r="D39" s="333">
        <v>83582.370662469926</v>
      </c>
    </row>
    <row r="40" spans="2:4" x14ac:dyDescent="0.25">
      <c r="B40" s="334" t="s">
        <v>897</v>
      </c>
      <c r="C40" s="334" t="s">
        <v>868</v>
      </c>
      <c r="D40" s="333">
        <v>83582.370662469926</v>
      </c>
    </row>
    <row r="41" spans="2:4" x14ac:dyDescent="0.25">
      <c r="B41" s="334" t="s">
        <v>898</v>
      </c>
      <c r="C41" s="334" t="s">
        <v>868</v>
      </c>
      <c r="D41" s="333">
        <v>83582.370662469926</v>
      </c>
    </row>
    <row r="42" spans="2:4" x14ac:dyDescent="0.25">
      <c r="B42" s="334" t="s">
        <v>899</v>
      </c>
      <c r="C42" s="334" t="s">
        <v>868</v>
      </c>
      <c r="D42" s="333">
        <v>83582.370662469926</v>
      </c>
    </row>
    <row r="43" spans="2:4" x14ac:dyDescent="0.25">
      <c r="B43" s="334" t="s">
        <v>900</v>
      </c>
      <c r="C43" s="334" t="s">
        <v>868</v>
      </c>
      <c r="D43" s="333">
        <v>83582.370662469926</v>
      </c>
    </row>
    <row r="44" spans="2:4" x14ac:dyDescent="0.25">
      <c r="B44" s="334" t="s">
        <v>901</v>
      </c>
      <c r="C44" s="334" t="s">
        <v>868</v>
      </c>
      <c r="D44" s="333">
        <v>83582.370662469926</v>
      </c>
    </row>
    <row r="45" spans="2:4" x14ac:dyDescent="0.25">
      <c r="B45" s="334" t="s">
        <v>902</v>
      </c>
      <c r="C45" s="334" t="s">
        <v>868</v>
      </c>
      <c r="D45" s="333">
        <v>83582.370662469926</v>
      </c>
    </row>
    <row r="46" spans="2:4" x14ac:dyDescent="0.25">
      <c r="B46" s="334" t="s">
        <v>903</v>
      </c>
      <c r="C46" s="334" t="s">
        <v>868</v>
      </c>
      <c r="D46" s="333">
        <v>83582.370662469926</v>
      </c>
    </row>
    <row r="47" spans="2:4" x14ac:dyDescent="0.25">
      <c r="B47" s="334" t="s">
        <v>904</v>
      </c>
      <c r="C47" s="334" t="s">
        <v>868</v>
      </c>
      <c r="D47" s="333">
        <v>83582.370662469926</v>
      </c>
    </row>
    <row r="48" spans="2:4" x14ac:dyDescent="0.25">
      <c r="B48" s="334" t="s">
        <v>905</v>
      </c>
      <c r="C48" s="334" t="s">
        <v>868</v>
      </c>
      <c r="D48" s="333">
        <v>83582.370662469926</v>
      </c>
    </row>
    <row r="49" spans="2:4" x14ac:dyDescent="0.25">
      <c r="B49" s="334" t="s">
        <v>906</v>
      </c>
      <c r="C49" s="334" t="s">
        <v>868</v>
      </c>
      <c r="D49" s="333">
        <v>473366.43366588984</v>
      </c>
    </row>
    <row r="50" spans="2:4" x14ac:dyDescent="0.25">
      <c r="B50" s="334" t="s">
        <v>907</v>
      </c>
      <c r="C50" s="334" t="s">
        <v>868</v>
      </c>
      <c r="D50" s="333">
        <v>473366.43366588984</v>
      </c>
    </row>
    <row r="51" spans="2:4" x14ac:dyDescent="0.25">
      <c r="B51" s="334" t="s">
        <v>908</v>
      </c>
      <c r="C51" s="334" t="s">
        <v>868</v>
      </c>
      <c r="D51" s="333">
        <v>473366.43366588984</v>
      </c>
    </row>
    <row r="52" spans="2:4" x14ac:dyDescent="0.25">
      <c r="B52" s="334" t="s">
        <v>909</v>
      </c>
      <c r="C52" s="334" t="s">
        <v>868</v>
      </c>
      <c r="D52" s="333">
        <v>473366.43366588984</v>
      </c>
    </row>
    <row r="53" spans="2:4" x14ac:dyDescent="0.25">
      <c r="B53" s="334" t="s">
        <v>910</v>
      </c>
      <c r="C53" s="334" t="s">
        <v>868</v>
      </c>
      <c r="D53" s="333">
        <v>473366.43366588984</v>
      </c>
    </row>
    <row r="54" spans="2:4" x14ac:dyDescent="0.25">
      <c r="B54" s="334" t="s">
        <v>911</v>
      </c>
      <c r="C54" s="334" t="s">
        <v>868</v>
      </c>
      <c r="D54" s="333">
        <v>473366.43366588984</v>
      </c>
    </row>
    <row r="55" spans="2:4" x14ac:dyDescent="0.25">
      <c r="B55" s="334" t="s">
        <v>912</v>
      </c>
      <c r="C55" s="334" t="s">
        <v>868</v>
      </c>
      <c r="D55" s="333">
        <v>473366.43366588984</v>
      </c>
    </row>
    <row r="56" spans="2:4" x14ac:dyDescent="0.25">
      <c r="B56" s="334" t="s">
        <v>913</v>
      </c>
      <c r="C56" s="334" t="s">
        <v>868</v>
      </c>
      <c r="D56" s="333">
        <v>473366.43366588984</v>
      </c>
    </row>
    <row r="57" spans="2:4" x14ac:dyDescent="0.25">
      <c r="B57" s="334" t="s">
        <v>914</v>
      </c>
      <c r="C57" s="334" t="s">
        <v>868</v>
      </c>
      <c r="D57" s="333">
        <v>473366.43366588984</v>
      </c>
    </row>
    <row r="58" spans="2:4" x14ac:dyDescent="0.25">
      <c r="B58" s="334" t="s">
        <v>915</v>
      </c>
      <c r="C58" s="334" t="s">
        <v>868</v>
      </c>
      <c r="D58" s="333">
        <v>473366.43366588984</v>
      </c>
    </row>
    <row r="59" spans="2:4" x14ac:dyDescent="0.25">
      <c r="B59" s="334" t="s">
        <v>916</v>
      </c>
      <c r="C59" s="334" t="s">
        <v>868</v>
      </c>
      <c r="D59" s="333">
        <v>473366.43366588984</v>
      </c>
    </row>
    <row r="60" spans="2:4" x14ac:dyDescent="0.25">
      <c r="B60" s="334" t="s">
        <v>917</v>
      </c>
      <c r="C60" s="334" t="s">
        <v>868</v>
      </c>
      <c r="D60" s="333">
        <v>473366.43366588984</v>
      </c>
    </row>
    <row r="61" spans="2:4" x14ac:dyDescent="0.25">
      <c r="B61" s="334" t="s">
        <v>918</v>
      </c>
      <c r="C61" s="334" t="s">
        <v>868</v>
      </c>
      <c r="D61" s="333">
        <v>473366.43366588984</v>
      </c>
    </row>
    <row r="62" spans="2:4" x14ac:dyDescent="0.25">
      <c r="B62" s="334" t="s">
        <v>919</v>
      </c>
      <c r="C62" s="334" t="s">
        <v>868</v>
      </c>
      <c r="D62" s="333">
        <v>473366.43366588984</v>
      </c>
    </row>
    <row r="63" spans="2:4" x14ac:dyDescent="0.25">
      <c r="B63" s="334" t="s">
        <v>920</v>
      </c>
      <c r="C63" s="334" t="s">
        <v>868</v>
      </c>
      <c r="D63" s="333">
        <v>473366.43366588984</v>
      </c>
    </row>
    <row r="64" spans="2:4" x14ac:dyDescent="0.25">
      <c r="B64" s="334" t="s">
        <v>921</v>
      </c>
      <c r="C64" s="334" t="s">
        <v>868</v>
      </c>
      <c r="D64" s="333">
        <v>473366.43366588984</v>
      </c>
    </row>
    <row r="65" spans="2:4" x14ac:dyDescent="0.25">
      <c r="B65" s="334" t="s">
        <v>922</v>
      </c>
      <c r="C65" s="334" t="s">
        <v>868</v>
      </c>
      <c r="D65" s="333">
        <v>473366.43366588984</v>
      </c>
    </row>
    <row r="66" spans="2:4" x14ac:dyDescent="0.25">
      <c r="B66" s="334" t="s">
        <v>923</v>
      </c>
      <c r="C66" s="334" t="s">
        <v>868</v>
      </c>
      <c r="D66" s="333">
        <v>473366.43366588984</v>
      </c>
    </row>
    <row r="67" spans="2:4" x14ac:dyDescent="0.25">
      <c r="B67" s="334" t="s">
        <v>924</v>
      </c>
      <c r="C67" s="334" t="s">
        <v>925</v>
      </c>
      <c r="D67" s="333">
        <v>3536360.536411765</v>
      </c>
    </row>
    <row r="68" spans="2:4" x14ac:dyDescent="0.25">
      <c r="B68" s="334" t="s">
        <v>926</v>
      </c>
      <c r="C68" s="334" t="s">
        <v>925</v>
      </c>
      <c r="D68" s="333">
        <v>10196738.977369007</v>
      </c>
    </row>
    <row r="69" spans="2:4" x14ac:dyDescent="0.25">
      <c r="B69" s="334" t="s">
        <v>927</v>
      </c>
      <c r="C69" s="334" t="s">
        <v>928</v>
      </c>
      <c r="D69" s="333">
        <v>75830</v>
      </c>
    </row>
    <row r="70" spans="2:4" x14ac:dyDescent="0.25">
      <c r="B70" s="334" t="s">
        <v>929</v>
      </c>
      <c r="C70" s="334" t="s">
        <v>925</v>
      </c>
      <c r="D70" s="333">
        <v>120865.48611111111</v>
      </c>
    </row>
    <row r="71" spans="2:4" x14ac:dyDescent="0.25">
      <c r="B71" s="334" t="s">
        <v>930</v>
      </c>
      <c r="C71" s="334" t="s">
        <v>931</v>
      </c>
      <c r="D71" s="333">
        <v>2306660</v>
      </c>
    </row>
    <row r="72" spans="2:4" x14ac:dyDescent="0.25">
      <c r="B72" s="334" t="s">
        <v>932</v>
      </c>
      <c r="C72" s="334" t="s">
        <v>931</v>
      </c>
      <c r="D72" s="333">
        <v>666666.66666666651</v>
      </c>
    </row>
    <row r="73" spans="2:4" x14ac:dyDescent="0.25">
      <c r="B73" s="334" t="s">
        <v>933</v>
      </c>
      <c r="C73" s="334" t="s">
        <v>931</v>
      </c>
      <c r="D73" s="333">
        <v>233333.33333333337</v>
      </c>
    </row>
    <row r="74" spans="2:4" x14ac:dyDescent="0.25">
      <c r="B74" s="334" t="s">
        <v>934</v>
      </c>
      <c r="C74" s="334" t="s">
        <v>931</v>
      </c>
      <c r="D74" s="333">
        <v>280000</v>
      </c>
    </row>
    <row r="75" spans="2:4" x14ac:dyDescent="0.25">
      <c r="B75" s="334" t="s">
        <v>935</v>
      </c>
      <c r="C75" s="334" t="s">
        <v>931</v>
      </c>
      <c r="D75" s="333">
        <v>540546</v>
      </c>
    </row>
    <row r="76" spans="2:4" x14ac:dyDescent="0.25">
      <c r="B76" s="334" t="s">
        <v>936</v>
      </c>
      <c r="C76" s="334" t="s">
        <v>931</v>
      </c>
      <c r="D76" s="333">
        <v>269427.24</v>
      </c>
    </row>
    <row r="77" spans="2:4" x14ac:dyDescent="0.25">
      <c r="B77" s="334" t="s">
        <v>937</v>
      </c>
      <c r="C77" s="334" t="s">
        <v>931</v>
      </c>
      <c r="D77" s="333">
        <v>348886.2</v>
      </c>
    </row>
    <row r="78" spans="2:4" x14ac:dyDescent="0.25">
      <c r="B78" s="334" t="s">
        <v>938</v>
      </c>
      <c r="C78" s="334" t="s">
        <v>931</v>
      </c>
      <c r="D78" s="333">
        <v>84441.600000000006</v>
      </c>
    </row>
    <row r="79" spans="2:4" x14ac:dyDescent="0.25">
      <c r="B79" s="334" t="s">
        <v>939</v>
      </c>
      <c r="C79" s="334" t="s">
        <v>931</v>
      </c>
      <c r="D79" s="333">
        <v>171990</v>
      </c>
    </row>
    <row r="80" spans="2:4" x14ac:dyDescent="0.25">
      <c r="B80" s="334" t="s">
        <v>940</v>
      </c>
      <c r="C80" s="334" t="s">
        <v>931</v>
      </c>
      <c r="D80" s="333">
        <v>123420.6</v>
      </c>
    </row>
    <row r="81" spans="2:4" x14ac:dyDescent="0.25">
      <c r="B81" s="334" t="s">
        <v>941</v>
      </c>
      <c r="C81" s="334" t="s">
        <v>931</v>
      </c>
      <c r="D81" s="333">
        <v>140115.6</v>
      </c>
    </row>
    <row r="82" spans="2:4" x14ac:dyDescent="0.25">
      <c r="B82" s="334" t="s">
        <v>942</v>
      </c>
      <c r="C82" s="334" t="s">
        <v>943</v>
      </c>
      <c r="D82" s="333">
        <v>14196.060000000001</v>
      </c>
    </row>
    <row r="83" spans="2:4" x14ac:dyDescent="0.25">
      <c r="B83" s="334" t="s">
        <v>944</v>
      </c>
      <c r="C83" s="334" t="s">
        <v>943</v>
      </c>
      <c r="D83" s="333">
        <v>46460.22</v>
      </c>
    </row>
    <row r="84" spans="2:4" x14ac:dyDescent="0.25">
      <c r="B84" s="334" t="s">
        <v>945</v>
      </c>
      <c r="C84" s="334" t="s">
        <v>943</v>
      </c>
      <c r="D84" s="333">
        <v>8458.3333333333339</v>
      </c>
    </row>
    <row r="85" spans="2:4" x14ac:dyDescent="0.25">
      <c r="B85" s="334" t="s">
        <v>946</v>
      </c>
      <c r="C85" s="334" t="s">
        <v>943</v>
      </c>
      <c r="D85" s="333">
        <v>8700.4166666666661</v>
      </c>
    </row>
    <row r="86" spans="2:4" x14ac:dyDescent="0.25">
      <c r="B86" s="334" t="s">
        <v>947</v>
      </c>
      <c r="C86" s="334" t="s">
        <v>943</v>
      </c>
      <c r="D86" s="333">
        <v>16478.342222222222</v>
      </c>
    </row>
    <row r="87" spans="2:4" x14ac:dyDescent="0.25">
      <c r="B87" s="334" t="s">
        <v>948</v>
      </c>
      <c r="C87" s="334" t="s">
        <v>943</v>
      </c>
      <c r="D87" s="333">
        <v>17655.366666666665</v>
      </c>
    </row>
    <row r="88" spans="2:4" x14ac:dyDescent="0.25">
      <c r="B88" s="334" t="s">
        <v>949</v>
      </c>
      <c r="C88" s="334" t="s">
        <v>943</v>
      </c>
      <c r="D88" s="333">
        <v>10593.216666666667</v>
      </c>
    </row>
    <row r="89" spans="2:4" x14ac:dyDescent="0.25">
      <c r="B89" s="334" t="s">
        <v>950</v>
      </c>
      <c r="C89" s="334" t="s">
        <v>943</v>
      </c>
      <c r="D89" s="333">
        <v>9887.0061111111099</v>
      </c>
    </row>
    <row r="90" spans="2:4" x14ac:dyDescent="0.25">
      <c r="B90" s="334" t="s">
        <v>951</v>
      </c>
      <c r="C90" s="334" t="s">
        <v>943</v>
      </c>
      <c r="D90" s="333">
        <v>9887.0061111111099</v>
      </c>
    </row>
    <row r="91" spans="2:4" x14ac:dyDescent="0.25">
      <c r="B91" s="334" t="s">
        <v>952</v>
      </c>
      <c r="C91" s="334" t="s">
        <v>943</v>
      </c>
      <c r="D91" s="333">
        <v>16478.342222222222</v>
      </c>
    </row>
    <row r="92" spans="2:4" x14ac:dyDescent="0.25">
      <c r="B92" s="334" t="s">
        <v>953</v>
      </c>
      <c r="C92" s="334" t="s">
        <v>943</v>
      </c>
      <c r="D92" s="333">
        <v>17655.366666666665</v>
      </c>
    </row>
    <row r="93" spans="2:4" x14ac:dyDescent="0.25">
      <c r="B93" s="334" t="s">
        <v>954</v>
      </c>
      <c r="C93" s="334" t="s">
        <v>943</v>
      </c>
      <c r="D93" s="333">
        <v>16478.342222222222</v>
      </c>
    </row>
    <row r="94" spans="2:4" x14ac:dyDescent="0.25">
      <c r="B94" s="334" t="s">
        <v>955</v>
      </c>
      <c r="C94" s="334" t="s">
        <v>943</v>
      </c>
      <c r="D94" s="333">
        <v>16478.342222222222</v>
      </c>
    </row>
    <row r="95" spans="2:4" x14ac:dyDescent="0.25">
      <c r="B95" s="334" t="s">
        <v>956</v>
      </c>
      <c r="C95" s="334" t="s">
        <v>943</v>
      </c>
      <c r="D95" s="333">
        <v>16478.342222222222</v>
      </c>
    </row>
    <row r="96" spans="2:4" x14ac:dyDescent="0.25">
      <c r="B96" s="334" t="s">
        <v>957</v>
      </c>
      <c r="C96" s="334" t="s">
        <v>943</v>
      </c>
      <c r="D96" s="333">
        <v>17655.366666666665</v>
      </c>
    </row>
    <row r="97" spans="2:4" x14ac:dyDescent="0.25">
      <c r="B97" s="334" t="s">
        <v>958</v>
      </c>
      <c r="C97" s="334" t="s">
        <v>943</v>
      </c>
      <c r="D97" s="333">
        <v>16478.342222222222</v>
      </c>
    </row>
    <row r="98" spans="2:4" x14ac:dyDescent="0.25">
      <c r="B98" s="334" t="s">
        <v>959</v>
      </c>
      <c r="C98" s="334" t="s">
        <v>943</v>
      </c>
      <c r="D98" s="333">
        <v>17655.366666666665</v>
      </c>
    </row>
    <row r="99" spans="2:4" x14ac:dyDescent="0.25">
      <c r="B99" s="334" t="s">
        <v>960</v>
      </c>
      <c r="C99" s="334" t="s">
        <v>943</v>
      </c>
      <c r="D99" s="333">
        <v>16478.342222222222</v>
      </c>
    </row>
    <row r="100" spans="2:4" x14ac:dyDescent="0.25">
      <c r="B100" s="334" t="s">
        <v>961</v>
      </c>
      <c r="C100" s="334" t="s">
        <v>943</v>
      </c>
      <c r="D100" s="333">
        <v>10593.216666666667</v>
      </c>
    </row>
    <row r="101" spans="2:4" x14ac:dyDescent="0.25">
      <c r="B101" s="334" t="s">
        <v>962</v>
      </c>
      <c r="C101" s="334" t="s">
        <v>943</v>
      </c>
      <c r="D101" s="333">
        <v>16478.342222222222</v>
      </c>
    </row>
    <row r="102" spans="2:4" x14ac:dyDescent="0.25">
      <c r="B102" s="334" t="s">
        <v>963</v>
      </c>
      <c r="C102" s="334" t="s">
        <v>943</v>
      </c>
      <c r="D102" s="333">
        <v>17655.366666666665</v>
      </c>
    </row>
    <row r="103" spans="2:4" x14ac:dyDescent="0.25">
      <c r="B103" s="334" t="s">
        <v>964</v>
      </c>
      <c r="C103" s="334" t="s">
        <v>943</v>
      </c>
      <c r="D103" s="333">
        <v>17655.366666666665</v>
      </c>
    </row>
    <row r="104" spans="2:4" x14ac:dyDescent="0.25">
      <c r="B104" s="334" t="s">
        <v>965</v>
      </c>
      <c r="C104" s="334" t="s">
        <v>943</v>
      </c>
      <c r="D104" s="333">
        <v>16478.342222222222</v>
      </c>
    </row>
    <row r="105" spans="2:4" x14ac:dyDescent="0.25">
      <c r="B105" s="334" t="s">
        <v>966</v>
      </c>
      <c r="C105" s="334" t="s">
        <v>943</v>
      </c>
      <c r="D105" s="333">
        <v>17655.366666666665</v>
      </c>
    </row>
    <row r="106" spans="2:4" x14ac:dyDescent="0.25">
      <c r="B106" s="334" t="s">
        <v>967</v>
      </c>
      <c r="C106" s="334" t="s">
        <v>943</v>
      </c>
      <c r="D106" s="333">
        <v>16478.342222222222</v>
      </c>
    </row>
    <row r="107" spans="2:4" x14ac:dyDescent="0.25">
      <c r="B107" s="334" t="s">
        <v>968</v>
      </c>
      <c r="C107" s="334" t="s">
        <v>943</v>
      </c>
      <c r="D107" s="333">
        <v>17655.366666666665</v>
      </c>
    </row>
    <row r="108" spans="2:4" x14ac:dyDescent="0.25">
      <c r="B108" s="334" t="s">
        <v>969</v>
      </c>
      <c r="C108" s="334" t="s">
        <v>943</v>
      </c>
      <c r="D108" s="333">
        <v>9887.0022222222233</v>
      </c>
    </row>
    <row r="109" spans="2:4" x14ac:dyDescent="0.25">
      <c r="B109" s="334" t="s">
        <v>970</v>
      </c>
      <c r="C109" s="334" t="s">
        <v>943</v>
      </c>
      <c r="D109" s="333">
        <v>10593.225000000002</v>
      </c>
    </row>
    <row r="110" spans="2:4" x14ac:dyDescent="0.25">
      <c r="B110" s="334" t="s">
        <v>971</v>
      </c>
      <c r="C110" s="334" t="s">
        <v>943</v>
      </c>
      <c r="D110" s="333">
        <v>16478.342222222222</v>
      </c>
    </row>
    <row r="111" spans="2:4" x14ac:dyDescent="0.25">
      <c r="B111" s="334" t="s">
        <v>972</v>
      </c>
      <c r="C111" s="334" t="s">
        <v>943</v>
      </c>
      <c r="D111" s="333">
        <v>10267.275576923075</v>
      </c>
    </row>
    <row r="112" spans="2:4" x14ac:dyDescent="0.25">
      <c r="B112" s="334" t="s">
        <v>973</v>
      </c>
      <c r="C112" s="334" t="s">
        <v>943</v>
      </c>
      <c r="D112" s="333">
        <v>9887.0022222222233</v>
      </c>
    </row>
    <row r="113" spans="2:4" x14ac:dyDescent="0.25">
      <c r="B113" s="334" t="s">
        <v>974</v>
      </c>
      <c r="C113" s="334" t="s">
        <v>943</v>
      </c>
      <c r="D113" s="333">
        <v>16478.342222222222</v>
      </c>
    </row>
    <row r="114" spans="2:4" x14ac:dyDescent="0.25">
      <c r="B114" s="334" t="s">
        <v>975</v>
      </c>
      <c r="C114" s="334" t="s">
        <v>943</v>
      </c>
      <c r="D114" s="333">
        <v>16478.342222222222</v>
      </c>
    </row>
    <row r="115" spans="2:4" x14ac:dyDescent="0.25">
      <c r="B115" s="334" t="s">
        <v>976</v>
      </c>
      <c r="C115" s="334" t="s">
        <v>943</v>
      </c>
      <c r="D115" s="333">
        <v>16478.342222222222</v>
      </c>
    </row>
    <row r="116" spans="2:4" x14ac:dyDescent="0.25">
      <c r="B116" s="334" t="s">
        <v>977</v>
      </c>
      <c r="C116" s="334" t="s">
        <v>943</v>
      </c>
      <c r="D116" s="333">
        <v>16478.342222222222</v>
      </c>
    </row>
    <row r="117" spans="2:4" x14ac:dyDescent="0.25">
      <c r="B117" s="334" t="s">
        <v>978</v>
      </c>
      <c r="C117" s="334" t="s">
        <v>943</v>
      </c>
      <c r="D117" s="333">
        <v>16478.342222222222</v>
      </c>
    </row>
    <row r="118" spans="2:4" x14ac:dyDescent="0.25">
      <c r="B118" s="334" t="s">
        <v>979</v>
      </c>
      <c r="C118" s="334" t="s">
        <v>943</v>
      </c>
      <c r="D118" s="333">
        <v>16478.342222222222</v>
      </c>
    </row>
    <row r="119" spans="2:4" x14ac:dyDescent="0.25">
      <c r="B119" s="334" t="s">
        <v>980</v>
      </c>
      <c r="C119" s="334" t="s">
        <v>943</v>
      </c>
      <c r="D119" s="333">
        <v>16478.342222222222</v>
      </c>
    </row>
    <row r="120" spans="2:4" x14ac:dyDescent="0.25">
      <c r="B120" s="334" t="s">
        <v>981</v>
      </c>
      <c r="C120" s="334" t="s">
        <v>943</v>
      </c>
      <c r="D120" s="333">
        <v>16478.342222222222</v>
      </c>
    </row>
    <row r="121" spans="2:4" x14ac:dyDescent="0.25">
      <c r="B121" s="334" t="s">
        <v>982</v>
      </c>
      <c r="C121" s="334" t="s">
        <v>943</v>
      </c>
      <c r="D121" s="333">
        <v>16478.342222222222</v>
      </c>
    </row>
    <row r="122" spans="2:4" x14ac:dyDescent="0.25">
      <c r="B122" s="334" t="s">
        <v>983</v>
      </c>
      <c r="C122" s="334" t="s">
        <v>943</v>
      </c>
      <c r="D122" s="333">
        <v>16478.342222222222</v>
      </c>
    </row>
    <row r="123" spans="2:4" x14ac:dyDescent="0.25">
      <c r="B123" s="334" t="s">
        <v>984</v>
      </c>
      <c r="C123" s="334" t="s">
        <v>943</v>
      </c>
      <c r="D123" s="333">
        <v>17655.366666666665</v>
      </c>
    </row>
    <row r="124" spans="2:4" x14ac:dyDescent="0.25">
      <c r="B124" s="334" t="s">
        <v>985</v>
      </c>
      <c r="C124" s="334" t="s">
        <v>943</v>
      </c>
      <c r="D124" s="333">
        <v>17655.366666666665</v>
      </c>
    </row>
    <row r="125" spans="2:4" x14ac:dyDescent="0.25">
      <c r="B125" s="334" t="s">
        <v>986</v>
      </c>
      <c r="C125" s="334" t="s">
        <v>943</v>
      </c>
      <c r="D125" s="333">
        <v>17655.366666666665</v>
      </c>
    </row>
    <row r="126" spans="2:4" x14ac:dyDescent="0.25">
      <c r="B126" s="334" t="s">
        <v>987</v>
      </c>
      <c r="C126" s="334" t="s">
        <v>943</v>
      </c>
      <c r="D126" s="333">
        <v>17655.366666666665</v>
      </c>
    </row>
    <row r="127" spans="2:4" x14ac:dyDescent="0.25">
      <c r="B127" s="334" t="s">
        <v>988</v>
      </c>
      <c r="C127" s="334" t="s">
        <v>943</v>
      </c>
      <c r="D127" s="333">
        <v>17655.366666666665</v>
      </c>
    </row>
    <row r="128" spans="2:4" x14ac:dyDescent="0.25">
      <c r="B128" s="334" t="s">
        <v>989</v>
      </c>
      <c r="C128" s="334" t="s">
        <v>943</v>
      </c>
      <c r="D128" s="333">
        <v>10593.220833333333</v>
      </c>
    </row>
    <row r="129" spans="2:4" x14ac:dyDescent="0.25">
      <c r="B129" s="334" t="s">
        <v>990</v>
      </c>
      <c r="C129" s="334" t="s">
        <v>943</v>
      </c>
      <c r="D129" s="333">
        <v>16478.342222222222</v>
      </c>
    </row>
    <row r="130" spans="2:4" x14ac:dyDescent="0.25">
      <c r="B130" s="334" t="s">
        <v>991</v>
      </c>
      <c r="C130" s="334" t="s">
        <v>943</v>
      </c>
      <c r="D130" s="333">
        <v>10593.220833333333</v>
      </c>
    </row>
    <row r="131" spans="2:4" x14ac:dyDescent="0.25">
      <c r="B131" s="334" t="s">
        <v>992</v>
      </c>
      <c r="C131" s="334" t="s">
        <v>943</v>
      </c>
      <c r="D131" s="333">
        <v>9595.3394444444457</v>
      </c>
    </row>
    <row r="132" spans="2:4" x14ac:dyDescent="0.25">
      <c r="B132" s="334" t="s">
        <v>993</v>
      </c>
      <c r="C132" s="334" t="s">
        <v>943</v>
      </c>
      <c r="D132" s="333">
        <v>9887.0022222222233</v>
      </c>
    </row>
    <row r="133" spans="2:4" x14ac:dyDescent="0.25">
      <c r="B133" s="334" t="s">
        <v>994</v>
      </c>
      <c r="C133" s="334" t="s">
        <v>943</v>
      </c>
      <c r="D133" s="333">
        <v>10593.216666666667</v>
      </c>
    </row>
    <row r="134" spans="2:4" x14ac:dyDescent="0.25">
      <c r="B134" s="334" t="s">
        <v>995</v>
      </c>
      <c r="C134" s="334" t="s">
        <v>943</v>
      </c>
      <c r="D134" s="333">
        <v>10593.216666666667</v>
      </c>
    </row>
    <row r="135" spans="2:4" x14ac:dyDescent="0.25">
      <c r="B135" s="334" t="s">
        <v>996</v>
      </c>
      <c r="C135" s="334" t="s">
        <v>943</v>
      </c>
      <c r="D135" s="333">
        <v>9887.0061111111099</v>
      </c>
    </row>
    <row r="136" spans="2:4" x14ac:dyDescent="0.25">
      <c r="B136" s="334" t="s">
        <v>997</v>
      </c>
      <c r="C136" s="334" t="s">
        <v>943</v>
      </c>
      <c r="D136" s="333">
        <v>9887.010000000002</v>
      </c>
    </row>
    <row r="137" spans="2:4" x14ac:dyDescent="0.25">
      <c r="B137" s="334" t="s">
        <v>998</v>
      </c>
      <c r="C137" s="334" t="s">
        <v>943</v>
      </c>
      <c r="D137" s="333">
        <v>9887.010000000002</v>
      </c>
    </row>
    <row r="138" spans="2:4" x14ac:dyDescent="0.25">
      <c r="B138" s="334" t="s">
        <v>999</v>
      </c>
      <c r="C138" s="334" t="s">
        <v>943</v>
      </c>
      <c r="D138" s="333">
        <v>10593.216666666667</v>
      </c>
    </row>
    <row r="139" spans="2:4" x14ac:dyDescent="0.25">
      <c r="B139" s="334" t="s">
        <v>1000</v>
      </c>
      <c r="C139" s="334" t="s">
        <v>943</v>
      </c>
      <c r="D139" s="333">
        <v>10593.225000000002</v>
      </c>
    </row>
    <row r="140" spans="2:4" x14ac:dyDescent="0.25">
      <c r="B140" s="334" t="s">
        <v>1001</v>
      </c>
      <c r="C140" s="334" t="s">
        <v>943</v>
      </c>
      <c r="D140" s="333">
        <v>16478.342222222222</v>
      </c>
    </row>
    <row r="141" spans="2:4" x14ac:dyDescent="0.25">
      <c r="B141" s="334" t="s">
        <v>1002</v>
      </c>
      <c r="C141" s="334" t="s">
        <v>943</v>
      </c>
      <c r="D141" s="333">
        <v>9887.0022222222233</v>
      </c>
    </row>
    <row r="142" spans="2:4" x14ac:dyDescent="0.25">
      <c r="B142" s="334" t="s">
        <v>1003</v>
      </c>
      <c r="C142" s="334" t="s">
        <v>943</v>
      </c>
      <c r="D142" s="333">
        <v>17655.366666666665</v>
      </c>
    </row>
    <row r="143" spans="2:4" x14ac:dyDescent="0.25">
      <c r="B143" s="334" t="s">
        <v>1004</v>
      </c>
      <c r="C143" s="334" t="s">
        <v>943</v>
      </c>
      <c r="D143" s="333">
        <v>15061.791666666668</v>
      </c>
    </row>
    <row r="144" spans="2:4" x14ac:dyDescent="0.25">
      <c r="B144" s="334" t="s">
        <v>1005</v>
      </c>
      <c r="C144" s="334" t="s">
        <v>943</v>
      </c>
      <c r="D144" s="333">
        <v>16478.342222222222</v>
      </c>
    </row>
    <row r="145" spans="2:4" x14ac:dyDescent="0.25">
      <c r="B145" s="334" t="s">
        <v>1006</v>
      </c>
      <c r="C145" s="334" t="s">
        <v>943</v>
      </c>
      <c r="D145" s="333">
        <v>16478.342222222222</v>
      </c>
    </row>
    <row r="146" spans="2:4" x14ac:dyDescent="0.25">
      <c r="B146" s="334" t="s">
        <v>1007</v>
      </c>
      <c r="C146" s="334" t="s">
        <v>943</v>
      </c>
      <c r="D146" s="333">
        <v>16478.342222222222</v>
      </c>
    </row>
    <row r="147" spans="2:4" x14ac:dyDescent="0.25">
      <c r="B147" s="334" t="s">
        <v>1008</v>
      </c>
      <c r="C147" s="334" t="s">
        <v>943</v>
      </c>
      <c r="D147" s="333">
        <v>10593.220833333333</v>
      </c>
    </row>
    <row r="148" spans="2:4" x14ac:dyDescent="0.25">
      <c r="B148" s="334" t="s">
        <v>1009</v>
      </c>
      <c r="C148" s="334" t="s">
        <v>943</v>
      </c>
      <c r="D148" s="333">
        <v>9887.0061111111099</v>
      </c>
    </row>
    <row r="149" spans="2:4" x14ac:dyDescent="0.25">
      <c r="B149" s="334" t="s">
        <v>1010</v>
      </c>
      <c r="C149" s="334" t="s">
        <v>943</v>
      </c>
      <c r="D149" s="333">
        <v>10593.220833333333</v>
      </c>
    </row>
    <row r="150" spans="2:4" x14ac:dyDescent="0.25">
      <c r="B150" s="334" t="s">
        <v>1011</v>
      </c>
      <c r="C150" s="334" t="s">
        <v>943</v>
      </c>
      <c r="D150" s="333">
        <v>9887.0061111111099</v>
      </c>
    </row>
    <row r="151" spans="2:4" x14ac:dyDescent="0.25">
      <c r="B151" s="334" t="s">
        <v>1012</v>
      </c>
      <c r="C151" s="334" t="s">
        <v>943</v>
      </c>
      <c r="D151" s="333">
        <v>9887.0022222222233</v>
      </c>
    </row>
    <row r="152" spans="2:4" x14ac:dyDescent="0.25">
      <c r="B152" s="334" t="s">
        <v>1013</v>
      </c>
      <c r="C152" s="334" t="s">
        <v>943</v>
      </c>
      <c r="D152" s="333">
        <v>9887.0022222222233</v>
      </c>
    </row>
    <row r="153" spans="2:4" x14ac:dyDescent="0.25">
      <c r="B153" s="334" t="s">
        <v>1014</v>
      </c>
      <c r="C153" s="334" t="s">
        <v>943</v>
      </c>
      <c r="D153" s="333">
        <v>10593.216666666667</v>
      </c>
    </row>
    <row r="154" spans="2:4" x14ac:dyDescent="0.25">
      <c r="B154" s="334" t="s">
        <v>1015</v>
      </c>
      <c r="C154" s="334" t="s">
        <v>943</v>
      </c>
      <c r="D154" s="333">
        <v>10593.216666666667</v>
      </c>
    </row>
    <row r="155" spans="2:4" x14ac:dyDescent="0.25">
      <c r="B155" s="334" t="s">
        <v>1016</v>
      </c>
      <c r="C155" s="334" t="s">
        <v>943</v>
      </c>
      <c r="D155" s="333">
        <v>9887.0022222222233</v>
      </c>
    </row>
    <row r="156" spans="2:4" x14ac:dyDescent="0.25">
      <c r="B156" s="334" t="s">
        <v>1017</v>
      </c>
      <c r="C156" s="334" t="s">
        <v>943</v>
      </c>
      <c r="D156" s="333">
        <v>9887.0061111111099</v>
      </c>
    </row>
    <row r="157" spans="2:4" x14ac:dyDescent="0.25">
      <c r="B157" s="334" t="s">
        <v>1018</v>
      </c>
      <c r="C157" s="334" t="s">
        <v>943</v>
      </c>
      <c r="D157" s="333">
        <v>10593.225000000002</v>
      </c>
    </row>
    <row r="158" spans="2:4" x14ac:dyDescent="0.25">
      <c r="B158" s="334" t="s">
        <v>1019</v>
      </c>
      <c r="C158" s="334" t="s">
        <v>943</v>
      </c>
      <c r="D158" s="333">
        <v>16478.342222222222</v>
      </c>
    </row>
    <row r="159" spans="2:4" x14ac:dyDescent="0.25">
      <c r="B159" s="334" t="s">
        <v>1020</v>
      </c>
      <c r="C159" s="334" t="s">
        <v>943</v>
      </c>
      <c r="D159" s="333">
        <v>9887.0022222222233</v>
      </c>
    </row>
    <row r="160" spans="2:4" x14ac:dyDescent="0.25">
      <c r="B160" s="334" t="s">
        <v>1021</v>
      </c>
      <c r="C160" s="334" t="s">
        <v>943</v>
      </c>
      <c r="D160" s="333">
        <v>9887.0061111111099</v>
      </c>
    </row>
    <row r="161" spans="2:4" x14ac:dyDescent="0.25">
      <c r="B161" s="334" t="s">
        <v>1022</v>
      </c>
      <c r="C161" s="334" t="s">
        <v>943</v>
      </c>
      <c r="D161" s="333">
        <v>9887.0022222222233</v>
      </c>
    </row>
    <row r="162" spans="2:4" x14ac:dyDescent="0.25">
      <c r="B162" s="334" t="s">
        <v>1023</v>
      </c>
      <c r="C162" s="334" t="s">
        <v>943</v>
      </c>
      <c r="D162" s="333">
        <v>9887.0022222222233</v>
      </c>
    </row>
    <row r="163" spans="2:4" x14ac:dyDescent="0.25">
      <c r="B163" s="334" t="s">
        <v>1024</v>
      </c>
      <c r="C163" s="334" t="s">
        <v>943</v>
      </c>
      <c r="D163" s="333">
        <v>9887.0022222222233</v>
      </c>
    </row>
    <row r="164" spans="2:4" x14ac:dyDescent="0.25">
      <c r="B164" s="334" t="s">
        <v>1025</v>
      </c>
      <c r="C164" s="334" t="s">
        <v>943</v>
      </c>
      <c r="D164" s="333">
        <v>9887.0022222222233</v>
      </c>
    </row>
    <row r="165" spans="2:4" x14ac:dyDescent="0.25">
      <c r="B165" s="334" t="s">
        <v>1026</v>
      </c>
      <c r="C165" s="334" t="s">
        <v>943</v>
      </c>
      <c r="D165" s="333">
        <v>10593.225000000002</v>
      </c>
    </row>
    <row r="166" spans="2:4" x14ac:dyDescent="0.25">
      <c r="B166" s="334" t="s">
        <v>1027</v>
      </c>
      <c r="C166" s="334" t="s">
        <v>943</v>
      </c>
      <c r="D166" s="333">
        <v>10593.225000000002</v>
      </c>
    </row>
    <row r="167" spans="2:4" x14ac:dyDescent="0.25">
      <c r="B167" s="334" t="s">
        <v>1028</v>
      </c>
      <c r="C167" s="334" t="s">
        <v>943</v>
      </c>
      <c r="D167" s="333">
        <v>9887.0022222222233</v>
      </c>
    </row>
    <row r="168" spans="2:4" x14ac:dyDescent="0.25">
      <c r="B168" s="334" t="s">
        <v>1029</v>
      </c>
      <c r="C168" s="334" t="s">
        <v>943</v>
      </c>
      <c r="D168" s="333">
        <v>9887.0022222222233</v>
      </c>
    </row>
    <row r="169" spans="2:4" x14ac:dyDescent="0.25">
      <c r="B169" s="334" t="s">
        <v>1030</v>
      </c>
      <c r="C169" s="334" t="s">
        <v>943</v>
      </c>
      <c r="D169" s="333">
        <v>16478.342222222222</v>
      </c>
    </row>
    <row r="170" spans="2:4" x14ac:dyDescent="0.25">
      <c r="B170" s="334" t="s">
        <v>1031</v>
      </c>
      <c r="C170" s="334" t="s">
        <v>943</v>
      </c>
      <c r="D170" s="333">
        <v>10593.220833333333</v>
      </c>
    </row>
    <row r="171" spans="2:4" x14ac:dyDescent="0.25">
      <c r="B171" s="334" t="s">
        <v>1032</v>
      </c>
      <c r="C171" s="334" t="s">
        <v>943</v>
      </c>
      <c r="D171" s="333">
        <v>10593.220833333333</v>
      </c>
    </row>
    <row r="172" spans="2:4" x14ac:dyDescent="0.25">
      <c r="B172" s="334" t="s">
        <v>1033</v>
      </c>
      <c r="C172" s="334" t="s">
        <v>943</v>
      </c>
      <c r="D172" s="333">
        <v>10593.216666666667</v>
      </c>
    </row>
    <row r="173" spans="2:4" x14ac:dyDescent="0.25">
      <c r="B173" s="334" t="s">
        <v>1034</v>
      </c>
      <c r="C173" s="334" t="s">
        <v>943</v>
      </c>
      <c r="D173" s="333">
        <v>10593.220833333333</v>
      </c>
    </row>
    <row r="174" spans="2:4" x14ac:dyDescent="0.25">
      <c r="B174" s="334" t="s">
        <v>1035</v>
      </c>
      <c r="C174" s="334" t="s">
        <v>943</v>
      </c>
      <c r="D174" s="333">
        <v>10593.220833333333</v>
      </c>
    </row>
    <row r="175" spans="2:4" x14ac:dyDescent="0.25">
      <c r="B175" s="334" t="s">
        <v>1036</v>
      </c>
      <c r="C175" s="334" t="s">
        <v>943</v>
      </c>
      <c r="D175" s="333">
        <v>16478.342222222222</v>
      </c>
    </row>
    <row r="176" spans="2:4" x14ac:dyDescent="0.25">
      <c r="B176" s="334" t="s">
        <v>1037</v>
      </c>
      <c r="C176" s="334" t="s">
        <v>943</v>
      </c>
      <c r="D176" s="333">
        <v>17112.124615384615</v>
      </c>
    </row>
    <row r="177" spans="2:4" x14ac:dyDescent="0.25">
      <c r="B177" s="334" t="s">
        <v>1038</v>
      </c>
      <c r="C177" s="334" t="s">
        <v>943</v>
      </c>
      <c r="D177" s="333">
        <v>16478.342222222222</v>
      </c>
    </row>
    <row r="178" spans="2:4" x14ac:dyDescent="0.25">
      <c r="B178" s="334" t="s">
        <v>1039</v>
      </c>
      <c r="C178" s="334" t="s">
        <v>943</v>
      </c>
      <c r="D178" s="333">
        <v>16478.342222222222</v>
      </c>
    </row>
    <row r="179" spans="2:4" x14ac:dyDescent="0.25">
      <c r="B179" s="334" t="s">
        <v>1040</v>
      </c>
      <c r="C179" s="334" t="s">
        <v>943</v>
      </c>
      <c r="D179" s="333">
        <v>16478.342222222222</v>
      </c>
    </row>
    <row r="180" spans="2:4" x14ac:dyDescent="0.25">
      <c r="B180" s="334" t="s">
        <v>1041</v>
      </c>
      <c r="C180" s="334" t="s">
        <v>943</v>
      </c>
      <c r="D180" s="333">
        <v>9887.0022222222233</v>
      </c>
    </row>
    <row r="181" spans="2:4" x14ac:dyDescent="0.25">
      <c r="B181" s="334" t="s">
        <v>1042</v>
      </c>
      <c r="C181" s="334" t="s">
        <v>943</v>
      </c>
      <c r="D181" s="333">
        <v>9887.010000000002</v>
      </c>
    </row>
    <row r="182" spans="2:4" x14ac:dyDescent="0.25">
      <c r="B182" s="334" t="s">
        <v>1043</v>
      </c>
      <c r="C182" s="334" t="s">
        <v>943</v>
      </c>
      <c r="D182" s="333">
        <v>10593.220833333333</v>
      </c>
    </row>
    <row r="183" spans="2:4" x14ac:dyDescent="0.25">
      <c r="B183" s="334" t="s">
        <v>1044</v>
      </c>
      <c r="C183" s="334" t="s">
        <v>943</v>
      </c>
      <c r="D183" s="333">
        <v>16478.342222222222</v>
      </c>
    </row>
    <row r="184" spans="2:4" x14ac:dyDescent="0.25">
      <c r="B184" s="334" t="s">
        <v>1045</v>
      </c>
      <c r="C184" s="334" t="s">
        <v>943</v>
      </c>
      <c r="D184" s="333">
        <v>17655.366666666665</v>
      </c>
    </row>
    <row r="185" spans="2:4" x14ac:dyDescent="0.25">
      <c r="B185" s="334" t="s">
        <v>1046</v>
      </c>
      <c r="C185" s="334" t="s">
        <v>943</v>
      </c>
      <c r="D185" s="333">
        <v>16478.342222222222</v>
      </c>
    </row>
    <row r="186" spans="2:4" x14ac:dyDescent="0.25">
      <c r="B186" s="334" t="s">
        <v>1047</v>
      </c>
      <c r="C186" s="334" t="s">
        <v>943</v>
      </c>
      <c r="D186" s="333">
        <v>17655.366666666665</v>
      </c>
    </row>
    <row r="187" spans="2:4" x14ac:dyDescent="0.25">
      <c r="B187" s="334" t="s">
        <v>1048</v>
      </c>
      <c r="C187" s="334" t="s">
        <v>943</v>
      </c>
      <c r="D187" s="333">
        <v>17655.366666666665</v>
      </c>
    </row>
    <row r="188" spans="2:4" x14ac:dyDescent="0.25">
      <c r="B188" s="334" t="s">
        <v>1049</v>
      </c>
      <c r="C188" s="334" t="s">
        <v>943</v>
      </c>
      <c r="D188" s="333">
        <v>16478.342222222222</v>
      </c>
    </row>
    <row r="189" spans="2:4" x14ac:dyDescent="0.25">
      <c r="B189" s="334" t="s">
        <v>1050</v>
      </c>
      <c r="C189" s="334" t="s">
        <v>943</v>
      </c>
      <c r="D189" s="333">
        <v>16478.342222222222</v>
      </c>
    </row>
    <row r="190" spans="2:4" x14ac:dyDescent="0.25">
      <c r="B190" s="334" t="s">
        <v>1051</v>
      </c>
      <c r="C190" s="334" t="s">
        <v>943</v>
      </c>
      <c r="D190" s="333">
        <v>16478.342222222222</v>
      </c>
    </row>
    <row r="191" spans="2:4" x14ac:dyDescent="0.25">
      <c r="B191" s="334" t="s">
        <v>1052</v>
      </c>
      <c r="C191" s="334" t="s">
        <v>943</v>
      </c>
      <c r="D191" s="333">
        <v>16478.342222222222</v>
      </c>
    </row>
    <row r="192" spans="2:4" x14ac:dyDescent="0.25">
      <c r="B192" s="334" t="s">
        <v>1053</v>
      </c>
      <c r="C192" s="334" t="s">
        <v>943</v>
      </c>
      <c r="D192" s="333">
        <v>16478.342222222222</v>
      </c>
    </row>
    <row r="193" spans="2:4" x14ac:dyDescent="0.25">
      <c r="B193" s="334" t="s">
        <v>1054</v>
      </c>
      <c r="C193" s="334" t="s">
        <v>943</v>
      </c>
      <c r="D193" s="333">
        <v>16478.342222222222</v>
      </c>
    </row>
    <row r="194" spans="2:4" x14ac:dyDescent="0.25">
      <c r="B194" s="334" t="s">
        <v>1055</v>
      </c>
      <c r="C194" s="334" t="s">
        <v>943</v>
      </c>
      <c r="D194" s="333">
        <v>16478.342222222222</v>
      </c>
    </row>
    <row r="195" spans="2:4" x14ac:dyDescent="0.25">
      <c r="B195" s="334" t="s">
        <v>1056</v>
      </c>
      <c r="C195" s="334" t="s">
        <v>943</v>
      </c>
      <c r="D195" s="333">
        <v>16478.342222222222</v>
      </c>
    </row>
    <row r="196" spans="2:4" x14ac:dyDescent="0.25">
      <c r="B196" s="334" t="s">
        <v>1057</v>
      </c>
      <c r="C196" s="334" t="s">
        <v>943</v>
      </c>
      <c r="D196" s="333">
        <v>16478.342222222222</v>
      </c>
    </row>
    <row r="197" spans="2:4" x14ac:dyDescent="0.25">
      <c r="B197" s="334" t="s">
        <v>1058</v>
      </c>
      <c r="C197" s="334" t="s">
        <v>943</v>
      </c>
      <c r="D197" s="333">
        <v>16478.342222222222</v>
      </c>
    </row>
    <row r="198" spans="2:4" x14ac:dyDescent="0.25">
      <c r="B198" s="334" t="s">
        <v>1059</v>
      </c>
      <c r="C198" s="334" t="s">
        <v>943</v>
      </c>
      <c r="D198" s="333">
        <v>9887.010000000002</v>
      </c>
    </row>
    <row r="199" spans="2:4" x14ac:dyDescent="0.25">
      <c r="B199" s="334" t="s">
        <v>1060</v>
      </c>
      <c r="C199" s="334" t="s">
        <v>943</v>
      </c>
      <c r="D199" s="333">
        <v>17655.366666666665</v>
      </c>
    </row>
    <row r="200" spans="2:4" x14ac:dyDescent="0.25">
      <c r="B200" s="334" t="s">
        <v>1061</v>
      </c>
      <c r="C200" s="334" t="s">
        <v>943</v>
      </c>
      <c r="D200" s="333">
        <v>10593.216666666667</v>
      </c>
    </row>
    <row r="201" spans="2:4" x14ac:dyDescent="0.25">
      <c r="B201" s="334" t="s">
        <v>1062</v>
      </c>
      <c r="C201" s="334" t="s">
        <v>943</v>
      </c>
      <c r="D201" s="333">
        <v>9887.0022222222233</v>
      </c>
    </row>
    <row r="202" spans="2:4" x14ac:dyDescent="0.25">
      <c r="B202" s="334" t="s">
        <v>1063</v>
      </c>
      <c r="C202" s="334" t="s">
        <v>943</v>
      </c>
      <c r="D202" s="333">
        <v>10593.216666666667</v>
      </c>
    </row>
    <row r="203" spans="2:4" x14ac:dyDescent="0.25">
      <c r="B203" s="334" t="s">
        <v>1064</v>
      </c>
      <c r="C203" s="334" t="s">
        <v>943</v>
      </c>
      <c r="D203" s="333">
        <v>9722.2222222222226</v>
      </c>
    </row>
    <row r="204" spans="2:4" x14ac:dyDescent="0.25">
      <c r="B204" s="334" t="s">
        <v>1065</v>
      </c>
      <c r="C204" s="334" t="s">
        <v>943</v>
      </c>
      <c r="D204" s="333">
        <v>17655.366666666665</v>
      </c>
    </row>
    <row r="205" spans="2:4" x14ac:dyDescent="0.25">
      <c r="B205" s="334" t="s">
        <v>1066</v>
      </c>
      <c r="C205" s="334" t="s">
        <v>943</v>
      </c>
      <c r="D205" s="333">
        <v>17655.366666666665</v>
      </c>
    </row>
    <row r="206" spans="2:4" x14ac:dyDescent="0.25">
      <c r="B206" s="334" t="s">
        <v>1067</v>
      </c>
      <c r="C206" s="334" t="s">
        <v>943</v>
      </c>
      <c r="D206" s="333">
        <v>16478.342222222222</v>
      </c>
    </row>
    <row r="207" spans="2:4" x14ac:dyDescent="0.25">
      <c r="B207" s="334" t="s">
        <v>1068</v>
      </c>
      <c r="C207" s="334" t="s">
        <v>943</v>
      </c>
      <c r="D207" s="333">
        <v>16478.342222222222</v>
      </c>
    </row>
    <row r="208" spans="2:4" x14ac:dyDescent="0.25">
      <c r="B208" s="334" t="s">
        <v>1069</v>
      </c>
      <c r="C208" s="334" t="s">
        <v>943</v>
      </c>
      <c r="D208" s="333">
        <v>16478.342222222222</v>
      </c>
    </row>
    <row r="209" spans="2:4" x14ac:dyDescent="0.25">
      <c r="B209" s="334" t="s">
        <v>1070</v>
      </c>
      <c r="C209" s="334" t="s">
        <v>943</v>
      </c>
      <c r="D209" s="333">
        <v>16478.342222222222</v>
      </c>
    </row>
    <row r="210" spans="2:4" x14ac:dyDescent="0.25">
      <c r="B210" s="334" t="s">
        <v>1071</v>
      </c>
      <c r="C210" s="334" t="s">
        <v>943</v>
      </c>
      <c r="D210" s="333">
        <v>16478.342222222222</v>
      </c>
    </row>
    <row r="211" spans="2:4" x14ac:dyDescent="0.25">
      <c r="B211" s="334" t="s">
        <v>1072</v>
      </c>
      <c r="C211" s="334" t="s">
        <v>943</v>
      </c>
      <c r="D211" s="333">
        <v>16478.342222222222</v>
      </c>
    </row>
    <row r="212" spans="2:4" x14ac:dyDescent="0.25">
      <c r="B212" s="334" t="s">
        <v>1073</v>
      </c>
      <c r="C212" s="334" t="s">
        <v>943</v>
      </c>
      <c r="D212" s="333">
        <v>16478.342222222222</v>
      </c>
    </row>
    <row r="213" spans="2:4" x14ac:dyDescent="0.25">
      <c r="B213" s="334" t="s">
        <v>1074</v>
      </c>
      <c r="C213" s="334" t="s">
        <v>943</v>
      </c>
      <c r="D213" s="333">
        <v>17655.366666666665</v>
      </c>
    </row>
    <row r="214" spans="2:4" x14ac:dyDescent="0.25">
      <c r="B214" s="334" t="s">
        <v>1075</v>
      </c>
      <c r="C214" s="334" t="s">
        <v>943</v>
      </c>
      <c r="D214" s="333">
        <v>17655.366666666665</v>
      </c>
    </row>
    <row r="215" spans="2:4" x14ac:dyDescent="0.25">
      <c r="B215" s="334" t="s">
        <v>1076</v>
      </c>
      <c r="C215" s="334" t="s">
        <v>943</v>
      </c>
      <c r="D215" s="333">
        <v>17655.366666666665</v>
      </c>
    </row>
    <row r="216" spans="2:4" x14ac:dyDescent="0.25">
      <c r="B216" s="334" t="s">
        <v>1077</v>
      </c>
      <c r="C216" s="334" t="s">
        <v>943</v>
      </c>
      <c r="D216" s="333">
        <v>17718.041666666668</v>
      </c>
    </row>
    <row r="217" spans="2:4" x14ac:dyDescent="0.25">
      <c r="B217" s="334" t="s">
        <v>1078</v>
      </c>
      <c r="C217" s="334" t="s">
        <v>943</v>
      </c>
      <c r="D217" s="333">
        <v>17655.366666666665</v>
      </c>
    </row>
    <row r="218" spans="2:4" x14ac:dyDescent="0.25">
      <c r="B218" s="334" t="s">
        <v>1079</v>
      </c>
      <c r="C218" s="334" t="s">
        <v>943</v>
      </c>
      <c r="D218" s="333">
        <v>16478.342222222222</v>
      </c>
    </row>
    <row r="219" spans="2:4" x14ac:dyDescent="0.25">
      <c r="B219" s="334" t="s">
        <v>1080</v>
      </c>
      <c r="C219" s="334" t="s">
        <v>943</v>
      </c>
      <c r="D219" s="333">
        <v>17655.366666666665</v>
      </c>
    </row>
    <row r="220" spans="2:4" x14ac:dyDescent="0.25">
      <c r="B220" s="334" t="s">
        <v>1081</v>
      </c>
      <c r="C220" s="334" t="s">
        <v>943</v>
      </c>
      <c r="D220" s="333">
        <v>10593.220833333333</v>
      </c>
    </row>
    <row r="221" spans="2:4" x14ac:dyDescent="0.25">
      <c r="B221" s="334" t="s">
        <v>1082</v>
      </c>
      <c r="C221" s="334" t="s">
        <v>943</v>
      </c>
      <c r="D221" s="333">
        <v>10593.220833333333</v>
      </c>
    </row>
    <row r="222" spans="2:4" x14ac:dyDescent="0.25">
      <c r="B222" s="334" t="s">
        <v>1083</v>
      </c>
      <c r="C222" s="334" t="s">
        <v>943</v>
      </c>
      <c r="D222" s="333">
        <v>10593.254166666666</v>
      </c>
    </row>
    <row r="223" spans="2:4" x14ac:dyDescent="0.25">
      <c r="B223" s="334" t="s">
        <v>1084</v>
      </c>
      <c r="C223" s="334" t="s">
        <v>943</v>
      </c>
      <c r="D223" s="333">
        <v>17655.366666666665</v>
      </c>
    </row>
    <row r="224" spans="2:4" x14ac:dyDescent="0.25">
      <c r="B224" s="334" t="s">
        <v>1085</v>
      </c>
      <c r="C224" s="334" t="s">
        <v>943</v>
      </c>
      <c r="D224" s="333">
        <v>16478.342222222222</v>
      </c>
    </row>
    <row r="225" spans="2:4" x14ac:dyDescent="0.25">
      <c r="B225" s="334" t="s">
        <v>1086</v>
      </c>
      <c r="C225" s="334" t="s">
        <v>943</v>
      </c>
      <c r="D225" s="333">
        <v>17655.366666666665</v>
      </c>
    </row>
    <row r="226" spans="2:4" x14ac:dyDescent="0.25">
      <c r="B226" s="334" t="s">
        <v>1087</v>
      </c>
      <c r="C226" s="334" t="s">
        <v>943</v>
      </c>
      <c r="D226" s="333">
        <v>18832.391111111108</v>
      </c>
    </row>
    <row r="227" spans="2:4" x14ac:dyDescent="0.25">
      <c r="B227" s="334" t="s">
        <v>1088</v>
      </c>
      <c r="C227" s="334" t="s">
        <v>943</v>
      </c>
      <c r="D227" s="333">
        <v>17655.366666666665</v>
      </c>
    </row>
    <row r="228" spans="2:4" x14ac:dyDescent="0.25">
      <c r="B228" s="334" t="s">
        <v>1089</v>
      </c>
      <c r="C228" s="334" t="s">
        <v>943</v>
      </c>
      <c r="D228" s="333">
        <v>18832.391111111108</v>
      </c>
    </row>
    <row r="229" spans="2:4" x14ac:dyDescent="0.25">
      <c r="B229" s="334" t="s">
        <v>1090</v>
      </c>
      <c r="C229" s="334" t="s">
        <v>943</v>
      </c>
      <c r="D229" s="333">
        <v>18075.983333333334</v>
      </c>
    </row>
    <row r="230" spans="2:4" x14ac:dyDescent="0.25">
      <c r="B230" s="334" t="s">
        <v>1091</v>
      </c>
      <c r="C230" s="334" t="s">
        <v>943</v>
      </c>
      <c r="D230" s="333">
        <v>18832.391111111108</v>
      </c>
    </row>
    <row r="231" spans="2:4" x14ac:dyDescent="0.25">
      <c r="B231" s="334" t="s">
        <v>1092</v>
      </c>
      <c r="C231" s="334" t="s">
        <v>943</v>
      </c>
      <c r="D231" s="333">
        <v>17655.366666666665</v>
      </c>
    </row>
    <row r="232" spans="2:4" x14ac:dyDescent="0.25">
      <c r="B232" s="334" t="s">
        <v>1093</v>
      </c>
      <c r="C232" s="334" t="s">
        <v>943</v>
      </c>
      <c r="D232" s="333">
        <v>18309.269135802468</v>
      </c>
    </row>
    <row r="233" spans="2:4" x14ac:dyDescent="0.25">
      <c r="B233" s="334" t="s">
        <v>1094</v>
      </c>
      <c r="C233" s="334" t="s">
        <v>943</v>
      </c>
      <c r="D233" s="333">
        <v>18832.391111111108</v>
      </c>
    </row>
    <row r="234" spans="2:4" x14ac:dyDescent="0.25">
      <c r="B234" s="334" t="s">
        <v>1095</v>
      </c>
      <c r="C234" s="334" t="s">
        <v>943</v>
      </c>
      <c r="D234" s="333">
        <v>10592.970833333333</v>
      </c>
    </row>
    <row r="235" spans="2:4" x14ac:dyDescent="0.25">
      <c r="B235" s="334" t="s">
        <v>1096</v>
      </c>
      <c r="C235" s="334" t="s">
        <v>943</v>
      </c>
      <c r="D235" s="333">
        <v>11299.435555555556</v>
      </c>
    </row>
    <row r="236" spans="2:4" x14ac:dyDescent="0.25">
      <c r="B236" s="334" t="s">
        <v>1097</v>
      </c>
      <c r="C236" s="334" t="s">
        <v>943</v>
      </c>
      <c r="D236" s="333">
        <v>10593.220833333333</v>
      </c>
    </row>
    <row r="237" spans="2:4" x14ac:dyDescent="0.25">
      <c r="B237" s="334" t="s">
        <v>1098</v>
      </c>
      <c r="C237" s="334" t="s">
        <v>943</v>
      </c>
      <c r="D237" s="333">
        <v>10593.225000000002</v>
      </c>
    </row>
    <row r="238" spans="2:4" x14ac:dyDescent="0.25">
      <c r="B238" s="334" t="s">
        <v>1099</v>
      </c>
      <c r="C238" s="334" t="s">
        <v>943</v>
      </c>
      <c r="D238" s="333">
        <v>11299.431111111113</v>
      </c>
    </row>
    <row r="239" spans="2:4" x14ac:dyDescent="0.25">
      <c r="B239" s="334" t="s">
        <v>1100</v>
      </c>
      <c r="C239" s="334" t="s">
        <v>943</v>
      </c>
      <c r="D239" s="333">
        <v>10593.220833333333</v>
      </c>
    </row>
    <row r="240" spans="2:4" x14ac:dyDescent="0.25">
      <c r="B240" s="334" t="s">
        <v>1101</v>
      </c>
      <c r="C240" s="334" t="s">
        <v>943</v>
      </c>
      <c r="D240" s="333">
        <v>17655.366666666665</v>
      </c>
    </row>
    <row r="241" spans="2:4" x14ac:dyDescent="0.25">
      <c r="B241" s="334" t="s">
        <v>1102</v>
      </c>
      <c r="C241" s="334" t="s">
        <v>943</v>
      </c>
      <c r="D241" s="333">
        <v>11299.435555555556</v>
      </c>
    </row>
    <row r="242" spans="2:4" x14ac:dyDescent="0.25">
      <c r="B242" s="334" t="s">
        <v>1103</v>
      </c>
      <c r="C242" s="334" t="s">
        <v>943</v>
      </c>
      <c r="D242" s="333">
        <v>10593.220833333333</v>
      </c>
    </row>
    <row r="243" spans="2:4" x14ac:dyDescent="0.25">
      <c r="B243" s="334" t="s">
        <v>1104</v>
      </c>
      <c r="C243" s="334" t="s">
        <v>943</v>
      </c>
      <c r="D243" s="333">
        <v>10593.220833333333</v>
      </c>
    </row>
    <row r="244" spans="2:4" x14ac:dyDescent="0.25">
      <c r="B244" s="334" t="s">
        <v>1105</v>
      </c>
      <c r="C244" s="334" t="s">
        <v>943</v>
      </c>
      <c r="D244" s="333">
        <v>17266.95</v>
      </c>
    </row>
    <row r="245" spans="2:4" x14ac:dyDescent="0.25">
      <c r="B245" s="334" t="s">
        <v>1106</v>
      </c>
      <c r="C245" s="334" t="s">
        <v>943</v>
      </c>
      <c r="D245" s="333">
        <v>17655.366666666665</v>
      </c>
    </row>
    <row r="246" spans="2:4" x14ac:dyDescent="0.25">
      <c r="B246" s="334" t="s">
        <v>1107</v>
      </c>
      <c r="C246" s="334" t="s">
        <v>943</v>
      </c>
      <c r="D246" s="333">
        <v>19281.04888888889</v>
      </c>
    </row>
    <row r="247" spans="2:4" x14ac:dyDescent="0.25">
      <c r="B247" s="334" t="s">
        <v>1108</v>
      </c>
      <c r="C247" s="334" t="s">
        <v>943</v>
      </c>
      <c r="D247" s="333">
        <v>18832.391111111108</v>
      </c>
    </row>
    <row r="248" spans="2:4" x14ac:dyDescent="0.25">
      <c r="B248" s="334" t="s">
        <v>1109</v>
      </c>
      <c r="C248" s="334" t="s">
        <v>943</v>
      </c>
      <c r="D248" s="333">
        <v>12005.645555555557</v>
      </c>
    </row>
    <row r="249" spans="2:4" x14ac:dyDescent="0.25">
      <c r="B249" s="334" t="s">
        <v>1110</v>
      </c>
      <c r="C249" s="334" t="s">
        <v>943</v>
      </c>
      <c r="D249" s="333">
        <v>11299.435555555556</v>
      </c>
    </row>
    <row r="250" spans="2:4" x14ac:dyDescent="0.25">
      <c r="B250" s="334" t="s">
        <v>1111</v>
      </c>
      <c r="C250" s="334" t="s">
        <v>943</v>
      </c>
      <c r="D250" s="333">
        <v>11111.111111111109</v>
      </c>
    </row>
    <row r="251" spans="2:4" x14ac:dyDescent="0.25">
      <c r="B251" s="334" t="s">
        <v>1112</v>
      </c>
      <c r="C251" s="334" t="s">
        <v>943</v>
      </c>
      <c r="D251" s="333">
        <v>11299.435555555556</v>
      </c>
    </row>
    <row r="252" spans="2:4" x14ac:dyDescent="0.25">
      <c r="B252" s="334" t="s">
        <v>1113</v>
      </c>
      <c r="C252" s="334" t="s">
        <v>943</v>
      </c>
      <c r="D252" s="333">
        <v>10593.220833333333</v>
      </c>
    </row>
    <row r="253" spans="2:4" x14ac:dyDescent="0.25">
      <c r="B253" s="334" t="s">
        <v>1114</v>
      </c>
      <c r="C253" s="334" t="s">
        <v>943</v>
      </c>
      <c r="D253" s="333">
        <v>11299.435555555556</v>
      </c>
    </row>
    <row r="254" spans="2:4" x14ac:dyDescent="0.25">
      <c r="B254" s="334" t="s">
        <v>1115</v>
      </c>
      <c r="C254" s="334" t="s">
        <v>943</v>
      </c>
      <c r="D254" s="333">
        <v>21186.440000000002</v>
      </c>
    </row>
    <row r="255" spans="2:4" x14ac:dyDescent="0.25">
      <c r="B255" s="334" t="s">
        <v>1116</v>
      </c>
      <c r="C255" s="334" t="s">
        <v>943</v>
      </c>
      <c r="D255" s="333">
        <v>18832.391111111108</v>
      </c>
    </row>
    <row r="256" spans="2:4" x14ac:dyDescent="0.25">
      <c r="B256" s="334" t="s">
        <v>1117</v>
      </c>
      <c r="C256" s="334" t="s">
        <v>943</v>
      </c>
      <c r="D256" s="333">
        <v>18418.075555555552</v>
      </c>
    </row>
    <row r="257" spans="2:4" x14ac:dyDescent="0.25">
      <c r="B257" s="334" t="s">
        <v>1118</v>
      </c>
      <c r="C257" s="334" t="s">
        <v>943</v>
      </c>
      <c r="D257" s="333">
        <v>20009.415555555555</v>
      </c>
    </row>
    <row r="258" spans="2:4" x14ac:dyDescent="0.25">
      <c r="B258" s="334" t="s">
        <v>1119</v>
      </c>
      <c r="C258" s="334" t="s">
        <v>943</v>
      </c>
      <c r="D258" s="333">
        <v>11299.435555555556</v>
      </c>
    </row>
    <row r="259" spans="2:4" x14ac:dyDescent="0.25">
      <c r="B259" s="334" t="s">
        <v>1120</v>
      </c>
      <c r="C259" s="334" t="s">
        <v>943</v>
      </c>
      <c r="D259" s="333">
        <v>10593.220833333333</v>
      </c>
    </row>
    <row r="260" spans="2:4" x14ac:dyDescent="0.25">
      <c r="B260" s="334" t="s">
        <v>1121</v>
      </c>
      <c r="C260" s="334" t="s">
        <v>943</v>
      </c>
      <c r="D260" s="333">
        <v>12711.870000000003</v>
      </c>
    </row>
    <row r="261" spans="2:4" x14ac:dyDescent="0.25">
      <c r="B261" s="334" t="s">
        <v>1122</v>
      </c>
      <c r="C261" s="334" t="s">
        <v>943</v>
      </c>
      <c r="D261" s="333">
        <v>12711.864999999998</v>
      </c>
    </row>
    <row r="262" spans="2:4" x14ac:dyDescent="0.25">
      <c r="B262" s="334" t="s">
        <v>1123</v>
      </c>
      <c r="C262" s="334" t="s">
        <v>943</v>
      </c>
      <c r="D262" s="333">
        <v>11299.431111111113</v>
      </c>
    </row>
    <row r="263" spans="2:4" x14ac:dyDescent="0.25">
      <c r="B263" s="334" t="s">
        <v>1124</v>
      </c>
      <c r="C263" s="334" t="s">
        <v>943</v>
      </c>
      <c r="D263" s="333">
        <v>18832.511111111111</v>
      </c>
    </row>
    <row r="264" spans="2:4" x14ac:dyDescent="0.25">
      <c r="B264" s="334" t="s">
        <v>1125</v>
      </c>
      <c r="C264" s="334" t="s">
        <v>943</v>
      </c>
      <c r="D264" s="333">
        <v>17655.362500000003</v>
      </c>
    </row>
    <row r="265" spans="2:4" x14ac:dyDescent="0.25">
      <c r="B265" s="334" t="s">
        <v>1126</v>
      </c>
      <c r="C265" s="334" t="s">
        <v>943</v>
      </c>
      <c r="D265" s="333">
        <v>21186.440000000002</v>
      </c>
    </row>
    <row r="266" spans="2:4" x14ac:dyDescent="0.25">
      <c r="B266" s="334" t="s">
        <v>1127</v>
      </c>
      <c r="C266" s="334" t="s">
        <v>943</v>
      </c>
      <c r="D266" s="333">
        <v>11401.155555555553</v>
      </c>
    </row>
    <row r="267" spans="2:4" x14ac:dyDescent="0.25">
      <c r="B267" s="334" t="s">
        <v>1128</v>
      </c>
      <c r="C267" s="334" t="s">
        <v>943</v>
      </c>
      <c r="D267" s="333">
        <v>11299.431111111113</v>
      </c>
    </row>
    <row r="268" spans="2:4" x14ac:dyDescent="0.25">
      <c r="B268" s="334" t="s">
        <v>1129</v>
      </c>
      <c r="C268" s="334" t="s">
        <v>943</v>
      </c>
      <c r="D268" s="333">
        <v>22363.464444444442</v>
      </c>
    </row>
    <row r="269" spans="2:4" x14ac:dyDescent="0.25">
      <c r="B269" s="334" t="s">
        <v>1130</v>
      </c>
      <c r="C269" s="334" t="s">
        <v>943</v>
      </c>
      <c r="D269" s="333">
        <v>23540.488888888889</v>
      </c>
    </row>
    <row r="270" spans="2:4" x14ac:dyDescent="0.25">
      <c r="B270" s="334" t="s">
        <v>1131</v>
      </c>
      <c r="C270" s="334" t="s">
        <v>943</v>
      </c>
      <c r="D270" s="333">
        <v>14830.503333333334</v>
      </c>
    </row>
    <row r="271" spans="2:4" x14ac:dyDescent="0.25">
      <c r="B271" s="334" t="s">
        <v>1132</v>
      </c>
      <c r="C271" s="334" t="s">
        <v>943</v>
      </c>
      <c r="D271" s="333">
        <v>24717.466666666667</v>
      </c>
    </row>
    <row r="272" spans="2:4" x14ac:dyDescent="0.25">
      <c r="B272" s="334" t="s">
        <v>1133</v>
      </c>
      <c r="C272" s="334" t="s">
        <v>943</v>
      </c>
      <c r="D272" s="333">
        <v>21186.440000000002</v>
      </c>
    </row>
    <row r="273" spans="2:4" x14ac:dyDescent="0.25">
      <c r="B273" s="334" t="s">
        <v>1134</v>
      </c>
      <c r="C273" s="334" t="s">
        <v>943</v>
      </c>
      <c r="D273" s="333">
        <v>16478.342222222222</v>
      </c>
    </row>
    <row r="274" spans="2:4" x14ac:dyDescent="0.25">
      <c r="B274" s="334" t="s">
        <v>1135</v>
      </c>
      <c r="C274" s="334" t="s">
        <v>943</v>
      </c>
      <c r="D274" s="333">
        <v>17112.173076923078</v>
      </c>
    </row>
    <row r="275" spans="2:4" x14ac:dyDescent="0.25">
      <c r="B275" s="334" t="s">
        <v>1136</v>
      </c>
      <c r="C275" s="334" t="s">
        <v>943</v>
      </c>
      <c r="D275" s="333">
        <v>15156.781111111108</v>
      </c>
    </row>
    <row r="276" spans="2:4" x14ac:dyDescent="0.25">
      <c r="B276" s="334" t="s">
        <v>1137</v>
      </c>
      <c r="C276" s="334" t="s">
        <v>943</v>
      </c>
      <c r="D276" s="333">
        <v>45729.166666666664</v>
      </c>
    </row>
    <row r="277" spans="2:4" x14ac:dyDescent="0.25">
      <c r="B277" s="334" t="s">
        <v>1138</v>
      </c>
      <c r="C277" s="334" t="s">
        <v>943</v>
      </c>
      <c r="D277" s="333">
        <v>28248.573333333334</v>
      </c>
    </row>
    <row r="278" spans="2:4" x14ac:dyDescent="0.25">
      <c r="B278" s="334" t="s">
        <v>1139</v>
      </c>
      <c r="C278" s="334" t="s">
        <v>943</v>
      </c>
      <c r="D278" s="333">
        <v>28248.586666666666</v>
      </c>
    </row>
    <row r="279" spans="2:4" x14ac:dyDescent="0.25">
      <c r="B279" s="334" t="s">
        <v>1140</v>
      </c>
      <c r="C279" s="334" t="s">
        <v>943</v>
      </c>
      <c r="D279" s="333">
        <v>28247.973333333335</v>
      </c>
    </row>
    <row r="280" spans="2:4" x14ac:dyDescent="0.25">
      <c r="B280" s="334" t="s">
        <v>1141</v>
      </c>
      <c r="C280" s="334" t="s">
        <v>943</v>
      </c>
      <c r="D280" s="333">
        <v>28248.76</v>
      </c>
    </row>
    <row r="281" spans="2:4" x14ac:dyDescent="0.25">
      <c r="B281" s="334" t="s">
        <v>1142</v>
      </c>
      <c r="C281" s="334" t="s">
        <v>943</v>
      </c>
      <c r="D281" s="333">
        <v>16949.146666666667</v>
      </c>
    </row>
    <row r="282" spans="2:4" x14ac:dyDescent="0.25">
      <c r="B282" s="334" t="s">
        <v>1143</v>
      </c>
      <c r="C282" s="334" t="s">
        <v>943</v>
      </c>
      <c r="D282" s="333">
        <v>28248.666666666664</v>
      </c>
    </row>
    <row r="283" spans="2:4" x14ac:dyDescent="0.25">
      <c r="B283" s="334" t="s">
        <v>1143</v>
      </c>
      <c r="C283" s="334" t="s">
        <v>943</v>
      </c>
      <c r="D283" s="333">
        <v>16949.146666666667</v>
      </c>
    </row>
    <row r="284" spans="2:4" x14ac:dyDescent="0.25">
      <c r="B284" s="334" t="s">
        <v>1144</v>
      </c>
      <c r="C284" s="334" t="s">
        <v>943</v>
      </c>
      <c r="D284" s="333">
        <v>16949.333333333336</v>
      </c>
    </row>
    <row r="285" spans="2:4" x14ac:dyDescent="0.25">
      <c r="B285" s="334" t="s">
        <v>1145</v>
      </c>
      <c r="C285" s="334" t="s">
        <v>943</v>
      </c>
      <c r="D285" s="333">
        <v>17655.366666666669</v>
      </c>
    </row>
    <row r="286" spans="2:4" x14ac:dyDescent="0.25">
      <c r="B286" s="334" t="s">
        <v>1146</v>
      </c>
      <c r="C286" s="334" t="s">
        <v>943</v>
      </c>
      <c r="D286" s="333">
        <v>17655.666666666664</v>
      </c>
    </row>
    <row r="287" spans="2:4" x14ac:dyDescent="0.25">
      <c r="B287" s="334" t="s">
        <v>1147</v>
      </c>
      <c r="C287" s="334" t="s">
        <v>943</v>
      </c>
      <c r="D287" s="333">
        <v>10593.333333333334</v>
      </c>
    </row>
    <row r="288" spans="2:4" x14ac:dyDescent="0.25">
      <c r="B288" s="334" t="s">
        <v>1148</v>
      </c>
      <c r="C288" s="334" t="s">
        <v>1149</v>
      </c>
      <c r="D288" s="333">
        <v>21494.040740740733</v>
      </c>
    </row>
    <row r="289" spans="2:4" x14ac:dyDescent="0.25">
      <c r="B289" s="334" t="s">
        <v>1148</v>
      </c>
      <c r="C289" s="334" t="s">
        <v>1149</v>
      </c>
      <c r="D289" s="333">
        <v>21494.040740740733</v>
      </c>
    </row>
    <row r="290" spans="2:4" x14ac:dyDescent="0.25">
      <c r="B290" s="334" t="s">
        <v>1148</v>
      </c>
      <c r="C290" s="334" t="s">
        <v>1149</v>
      </c>
      <c r="D290" s="333">
        <v>21494.040740740733</v>
      </c>
    </row>
    <row r="291" spans="2:4" x14ac:dyDescent="0.25">
      <c r="B291" s="334" t="s">
        <v>1148</v>
      </c>
      <c r="C291" s="334" t="s">
        <v>1149</v>
      </c>
      <c r="D291" s="333">
        <v>21494.040740740733</v>
      </c>
    </row>
    <row r="292" spans="2:4" x14ac:dyDescent="0.25">
      <c r="B292" s="334" t="s">
        <v>1148</v>
      </c>
      <c r="C292" s="334" t="s">
        <v>1149</v>
      </c>
      <c r="D292" s="333">
        <v>21494.040740740733</v>
      </c>
    </row>
    <row r="293" spans="2:4" x14ac:dyDescent="0.25">
      <c r="B293" s="334" t="s">
        <v>1148</v>
      </c>
      <c r="C293" s="334" t="s">
        <v>1149</v>
      </c>
      <c r="D293" s="333">
        <v>21494.040740740733</v>
      </c>
    </row>
    <row r="294" spans="2:4" x14ac:dyDescent="0.25">
      <c r="B294" s="334" t="s">
        <v>1148</v>
      </c>
      <c r="C294" s="334" t="s">
        <v>1149</v>
      </c>
      <c r="D294" s="333">
        <v>21494.040740740733</v>
      </c>
    </row>
    <row r="295" spans="2:4" x14ac:dyDescent="0.25">
      <c r="B295" s="334" t="s">
        <v>1148</v>
      </c>
      <c r="C295" s="334" t="s">
        <v>1149</v>
      </c>
      <c r="D295" s="333">
        <v>21494.040740740733</v>
      </c>
    </row>
    <row r="296" spans="2:4" x14ac:dyDescent="0.25">
      <c r="B296" s="334" t="s">
        <v>1148</v>
      </c>
      <c r="C296" s="334" t="s">
        <v>1149</v>
      </c>
      <c r="D296" s="333">
        <v>21494.040740740733</v>
      </c>
    </row>
    <row r="297" spans="2:4" x14ac:dyDescent="0.25">
      <c r="B297" s="334" t="s">
        <v>1148</v>
      </c>
      <c r="C297" s="334" t="s">
        <v>1149</v>
      </c>
      <c r="D297" s="333">
        <v>21494.040740740733</v>
      </c>
    </row>
    <row r="298" spans="2:4" x14ac:dyDescent="0.25">
      <c r="B298" s="334" t="s">
        <v>1148</v>
      </c>
      <c r="C298" s="334" t="s">
        <v>1149</v>
      </c>
      <c r="D298" s="333">
        <v>21494.040740740733</v>
      </c>
    </row>
    <row r="299" spans="2:4" x14ac:dyDescent="0.25">
      <c r="B299" s="334" t="s">
        <v>1148</v>
      </c>
      <c r="C299" s="334" t="s">
        <v>1149</v>
      </c>
      <c r="D299" s="333">
        <v>21494.040740740733</v>
      </c>
    </row>
    <row r="300" spans="2:4" x14ac:dyDescent="0.25">
      <c r="B300" s="334" t="s">
        <v>1148</v>
      </c>
      <c r="C300" s="334" t="s">
        <v>1149</v>
      </c>
      <c r="D300" s="333">
        <v>21494.040740740733</v>
      </c>
    </row>
    <row r="301" spans="2:4" x14ac:dyDescent="0.25">
      <c r="B301" s="334" t="s">
        <v>1148</v>
      </c>
      <c r="C301" s="334" t="s">
        <v>1149</v>
      </c>
      <c r="D301" s="333">
        <v>21494.040740740733</v>
      </c>
    </row>
    <row r="302" spans="2:4" x14ac:dyDescent="0.25">
      <c r="B302" s="334" t="s">
        <v>1148</v>
      </c>
      <c r="C302" s="334" t="s">
        <v>1149</v>
      </c>
      <c r="D302" s="333">
        <v>21494.040740740733</v>
      </c>
    </row>
    <row r="303" spans="2:4" x14ac:dyDescent="0.25">
      <c r="B303" s="334" t="s">
        <v>1148</v>
      </c>
      <c r="C303" s="334" t="s">
        <v>1149</v>
      </c>
      <c r="D303" s="333">
        <v>21494.040740740733</v>
      </c>
    </row>
    <row r="304" spans="2:4" x14ac:dyDescent="0.25">
      <c r="B304" s="334" t="s">
        <v>1148</v>
      </c>
      <c r="C304" s="334" t="s">
        <v>1149</v>
      </c>
      <c r="D304" s="333">
        <v>21494.040740740733</v>
      </c>
    </row>
    <row r="305" spans="2:4" x14ac:dyDescent="0.25">
      <c r="B305" s="334" t="s">
        <v>1148</v>
      </c>
      <c r="C305" s="334" t="s">
        <v>1149</v>
      </c>
      <c r="D305" s="333">
        <v>21494.040740740733</v>
      </c>
    </row>
    <row r="306" spans="2:4" x14ac:dyDescent="0.25">
      <c r="B306" s="334" t="s">
        <v>1150</v>
      </c>
      <c r="C306" s="334" t="s">
        <v>1149</v>
      </c>
      <c r="D306" s="333">
        <v>6337.5731100000012</v>
      </c>
    </row>
    <row r="307" spans="2:4" x14ac:dyDescent="0.25">
      <c r="B307" s="334" t="s">
        <v>1150</v>
      </c>
      <c r="C307" s="334" t="s">
        <v>1149</v>
      </c>
      <c r="D307" s="333">
        <v>6337.5731100000012</v>
      </c>
    </row>
    <row r="308" spans="2:4" x14ac:dyDescent="0.25">
      <c r="B308" s="334" t="s">
        <v>1151</v>
      </c>
      <c r="C308" s="334" t="s">
        <v>1149</v>
      </c>
      <c r="D308" s="333">
        <v>9333.3333333333358</v>
      </c>
    </row>
    <row r="309" spans="2:4" x14ac:dyDescent="0.25">
      <c r="B309" s="334" t="s">
        <v>1151</v>
      </c>
      <c r="C309" s="334" t="s">
        <v>1149</v>
      </c>
      <c r="D309" s="333">
        <v>9333.3333333333358</v>
      </c>
    </row>
    <row r="310" spans="2:4" x14ac:dyDescent="0.25">
      <c r="B310" s="334" t="s">
        <v>1152</v>
      </c>
      <c r="C310" s="334" t="s">
        <v>1149</v>
      </c>
      <c r="D310" s="333">
        <v>9333.3333333333358</v>
      </c>
    </row>
    <row r="311" spans="2:4" x14ac:dyDescent="0.25">
      <c r="B311" s="334" t="s">
        <v>1152</v>
      </c>
      <c r="C311" s="334" t="s">
        <v>1149</v>
      </c>
      <c r="D311" s="333">
        <v>9333.3333333333358</v>
      </c>
    </row>
    <row r="312" spans="2:4" x14ac:dyDescent="0.25">
      <c r="B312" s="334" t="s">
        <v>1152</v>
      </c>
      <c r="C312" s="334" t="s">
        <v>1149</v>
      </c>
      <c r="D312" s="333">
        <v>9333.3333333333358</v>
      </c>
    </row>
    <row r="313" spans="2:4" x14ac:dyDescent="0.25">
      <c r="B313" s="334" t="s">
        <v>1152</v>
      </c>
      <c r="C313" s="334" t="s">
        <v>1149</v>
      </c>
      <c r="D313" s="333">
        <v>9333.3333333333358</v>
      </c>
    </row>
    <row r="314" spans="2:4" x14ac:dyDescent="0.25">
      <c r="B314" s="334" t="s">
        <v>1152</v>
      </c>
      <c r="C314" s="334" t="s">
        <v>1149</v>
      </c>
      <c r="D314" s="333">
        <v>9333.3333333333358</v>
      </c>
    </row>
    <row r="315" spans="2:4" x14ac:dyDescent="0.25">
      <c r="B315" s="334" t="s">
        <v>1153</v>
      </c>
      <c r="C315" s="334" t="s">
        <v>1149</v>
      </c>
      <c r="D315" s="333">
        <v>8414.0609999999979</v>
      </c>
    </row>
    <row r="316" spans="2:4" x14ac:dyDescent="0.25">
      <c r="B316" s="334" t="s">
        <v>1154</v>
      </c>
      <c r="C316" s="334" t="s">
        <v>1149</v>
      </c>
      <c r="D316" s="333">
        <v>29564.063333333332</v>
      </c>
    </row>
    <row r="317" spans="2:4" x14ac:dyDescent="0.25">
      <c r="B317" s="334" t="s">
        <v>1154</v>
      </c>
      <c r="C317" s="334" t="s">
        <v>1149</v>
      </c>
      <c r="D317" s="333">
        <v>29564.063333333332</v>
      </c>
    </row>
    <row r="318" spans="2:4" x14ac:dyDescent="0.25">
      <c r="B318" s="334" t="s">
        <v>1154</v>
      </c>
      <c r="C318" s="334" t="s">
        <v>1149</v>
      </c>
      <c r="D318" s="333">
        <v>29564.063333333332</v>
      </c>
    </row>
    <row r="319" spans="2:4" x14ac:dyDescent="0.25">
      <c r="B319" s="334" t="s">
        <v>1154</v>
      </c>
      <c r="C319" s="334" t="s">
        <v>1149</v>
      </c>
      <c r="D319" s="333">
        <v>29564.063333333332</v>
      </c>
    </row>
    <row r="320" spans="2:4" x14ac:dyDescent="0.25">
      <c r="B320" s="334" t="s">
        <v>1154</v>
      </c>
      <c r="C320" s="334" t="s">
        <v>1149</v>
      </c>
      <c r="D320" s="333">
        <v>29564.063333333332</v>
      </c>
    </row>
    <row r="321" spans="2:4" x14ac:dyDescent="0.25">
      <c r="B321" s="334" t="s">
        <v>1155</v>
      </c>
      <c r="C321" s="334" t="s">
        <v>1149</v>
      </c>
      <c r="D321" s="333">
        <v>6710</v>
      </c>
    </row>
    <row r="322" spans="2:4" x14ac:dyDescent="0.25">
      <c r="B322" s="334" t="s">
        <v>1156</v>
      </c>
      <c r="C322" s="334" t="s">
        <v>1149</v>
      </c>
      <c r="D322" s="333">
        <v>15166.666666666664</v>
      </c>
    </row>
    <row r="323" spans="2:4" x14ac:dyDescent="0.25">
      <c r="B323" s="334" t="s">
        <v>1157</v>
      </c>
      <c r="C323" s="334" t="s">
        <v>1149</v>
      </c>
      <c r="D323" s="333">
        <v>15166.666666666664</v>
      </c>
    </row>
    <row r="324" spans="2:4" x14ac:dyDescent="0.25">
      <c r="B324" s="334" t="s">
        <v>1158</v>
      </c>
      <c r="C324" s="334" t="s">
        <v>1149</v>
      </c>
      <c r="D324" s="333">
        <v>15166.666666666664</v>
      </c>
    </row>
    <row r="325" spans="2:4" x14ac:dyDescent="0.25">
      <c r="B325" s="334" t="s">
        <v>1159</v>
      </c>
      <c r="C325" s="334" t="s">
        <v>1149</v>
      </c>
      <c r="D325" s="333">
        <v>15166.666666666664</v>
      </c>
    </row>
    <row r="326" spans="2:4" x14ac:dyDescent="0.25">
      <c r="B326" s="334" t="s">
        <v>1160</v>
      </c>
      <c r="C326" s="334" t="s">
        <v>1149</v>
      </c>
      <c r="D326" s="333">
        <v>15166.666666666664</v>
      </c>
    </row>
    <row r="327" spans="2:4" x14ac:dyDescent="0.25">
      <c r="B327" s="334" t="s">
        <v>1161</v>
      </c>
      <c r="C327" s="334" t="s">
        <v>1149</v>
      </c>
      <c r="D327" s="333">
        <v>15166.666666666664</v>
      </c>
    </row>
    <row r="328" spans="2:4" x14ac:dyDescent="0.25">
      <c r="B328" s="334" t="s">
        <v>1162</v>
      </c>
      <c r="C328" s="334" t="s">
        <v>1149</v>
      </c>
      <c r="D328" s="333">
        <v>14483.58</v>
      </c>
    </row>
    <row r="329" spans="2:4" x14ac:dyDescent="0.25">
      <c r="B329" s="334" t="s">
        <v>1163</v>
      </c>
      <c r="C329" s="334" t="s">
        <v>1149</v>
      </c>
      <c r="D329" s="333">
        <v>14483.58</v>
      </c>
    </row>
    <row r="330" spans="2:4" x14ac:dyDescent="0.25">
      <c r="B330" s="334" t="s">
        <v>1164</v>
      </c>
      <c r="C330" s="334" t="s">
        <v>1149</v>
      </c>
      <c r="D330" s="333">
        <v>14483.58</v>
      </c>
    </row>
    <row r="331" spans="2:4" x14ac:dyDescent="0.25">
      <c r="B331" s="334" t="s">
        <v>1165</v>
      </c>
      <c r="C331" s="334" t="s">
        <v>1149</v>
      </c>
      <c r="D331" s="333">
        <v>14483.58</v>
      </c>
    </row>
    <row r="332" spans="2:4" x14ac:dyDescent="0.25">
      <c r="B332" s="334" t="s">
        <v>1166</v>
      </c>
      <c r="C332" s="334" t="s">
        <v>1149</v>
      </c>
      <c r="D332" s="333">
        <v>14483.58</v>
      </c>
    </row>
    <row r="333" spans="2:4" x14ac:dyDescent="0.25">
      <c r="B333" s="334" t="s">
        <v>1167</v>
      </c>
      <c r="C333" s="334" t="s">
        <v>1149</v>
      </c>
      <c r="D333" s="333">
        <v>7525.4279999999999</v>
      </c>
    </row>
    <row r="334" spans="2:4" x14ac:dyDescent="0.25">
      <c r="B334" s="334" t="s">
        <v>1168</v>
      </c>
      <c r="C334" s="334" t="s">
        <v>1149</v>
      </c>
      <c r="D334" s="333">
        <v>37920</v>
      </c>
    </row>
    <row r="335" spans="2:4" x14ac:dyDescent="0.25">
      <c r="B335" s="334" t="s">
        <v>1169</v>
      </c>
      <c r="C335" s="334" t="s">
        <v>1149</v>
      </c>
      <c r="D335" s="333">
        <v>32310</v>
      </c>
    </row>
    <row r="336" spans="2:4" x14ac:dyDescent="0.25">
      <c r="B336" s="334" t="s">
        <v>1170</v>
      </c>
      <c r="C336" s="334" t="s">
        <v>1149</v>
      </c>
      <c r="D336" s="333">
        <v>76927.199999999997</v>
      </c>
    </row>
    <row r="337" spans="2:4" x14ac:dyDescent="0.25">
      <c r="B337" s="334" t="s">
        <v>1171</v>
      </c>
      <c r="C337" s="334" t="s">
        <v>1149</v>
      </c>
      <c r="D337" s="333">
        <v>342354.59399999998</v>
      </c>
    </row>
    <row r="338" spans="2:4" x14ac:dyDescent="0.25">
      <c r="B338" s="334" t="s">
        <v>1172</v>
      </c>
      <c r="C338" s="334" t="s">
        <v>1149</v>
      </c>
      <c r="D338" s="333">
        <v>28080.719999999998</v>
      </c>
    </row>
    <row r="339" spans="2:4" x14ac:dyDescent="0.25">
      <c r="B339" s="334" t="s">
        <v>1173</v>
      </c>
      <c r="C339" s="334" t="s">
        <v>1149</v>
      </c>
      <c r="D339" s="333">
        <v>28080.719999999998</v>
      </c>
    </row>
    <row r="340" spans="2:4" x14ac:dyDescent="0.25">
      <c r="B340" s="334" t="s">
        <v>1174</v>
      </c>
      <c r="C340" s="334" t="s">
        <v>1149</v>
      </c>
      <c r="D340" s="333">
        <v>37440.959999999999</v>
      </c>
    </row>
    <row r="341" spans="2:4" x14ac:dyDescent="0.25">
      <c r="B341" s="334" t="s">
        <v>1175</v>
      </c>
      <c r="C341" s="334" t="s">
        <v>1149</v>
      </c>
      <c r="D341" s="333">
        <v>55513.566666666666</v>
      </c>
    </row>
    <row r="342" spans="2:4" x14ac:dyDescent="0.25">
      <c r="B342" s="334" t="s">
        <v>1176</v>
      </c>
      <c r="C342" s="334" t="s">
        <v>1149</v>
      </c>
      <c r="D342" s="333">
        <v>63335.839669454312</v>
      </c>
    </row>
    <row r="343" spans="2:4" x14ac:dyDescent="0.25">
      <c r="B343" s="334" t="s">
        <v>1177</v>
      </c>
      <c r="C343" s="334" t="s">
        <v>1149</v>
      </c>
      <c r="D343" s="333">
        <v>43983.023534822154</v>
      </c>
    </row>
    <row r="344" spans="2:4" x14ac:dyDescent="0.25">
      <c r="B344" s="334" t="s">
        <v>1178</v>
      </c>
      <c r="C344" s="334" t="s">
        <v>1149</v>
      </c>
      <c r="D344" s="333">
        <v>43983.023534822154</v>
      </c>
    </row>
    <row r="345" spans="2:4" x14ac:dyDescent="0.25">
      <c r="B345" s="334" t="s">
        <v>1179</v>
      </c>
      <c r="C345" s="334" t="s">
        <v>1149</v>
      </c>
      <c r="D345" s="333">
        <v>43983.023534822154</v>
      </c>
    </row>
    <row r="346" spans="2:4" x14ac:dyDescent="0.25">
      <c r="B346" s="334" t="s">
        <v>1180</v>
      </c>
      <c r="C346" s="334" t="s">
        <v>1149</v>
      </c>
      <c r="D346" s="333">
        <v>29791.30236303962</v>
      </c>
    </row>
    <row r="347" spans="2:4" x14ac:dyDescent="0.25">
      <c r="B347" s="334" t="s">
        <v>1181</v>
      </c>
      <c r="C347" s="334" t="s">
        <v>1149</v>
      </c>
      <c r="D347" s="333">
        <v>29791.30236303962</v>
      </c>
    </row>
    <row r="348" spans="2:4" x14ac:dyDescent="0.25">
      <c r="B348" s="334" t="s">
        <v>1182</v>
      </c>
      <c r="C348" s="334" t="s">
        <v>1149</v>
      </c>
      <c r="D348" s="333">
        <v>25070.5</v>
      </c>
    </row>
    <row r="349" spans="2:4" x14ac:dyDescent="0.25">
      <c r="B349" s="334" t="s">
        <v>1183</v>
      </c>
      <c r="C349" s="334" t="s">
        <v>1149</v>
      </c>
      <c r="D349" s="333">
        <v>25070.5</v>
      </c>
    </row>
    <row r="350" spans="2:4" x14ac:dyDescent="0.25">
      <c r="B350" s="334" t="s">
        <v>1184</v>
      </c>
      <c r="C350" s="334" t="s">
        <v>1149</v>
      </c>
      <c r="D350" s="333">
        <v>20329.400000000001</v>
      </c>
    </row>
    <row r="351" spans="2:4" x14ac:dyDescent="0.25">
      <c r="B351" s="334" t="s">
        <v>1185</v>
      </c>
      <c r="C351" s="334" t="s">
        <v>1149</v>
      </c>
      <c r="D351" s="333">
        <v>12032.3</v>
      </c>
    </row>
    <row r="352" spans="2:4" x14ac:dyDescent="0.25">
      <c r="B352" s="334" t="s">
        <v>1186</v>
      </c>
      <c r="C352" s="334" t="s">
        <v>1149</v>
      </c>
      <c r="D352" s="333">
        <v>12032.3</v>
      </c>
    </row>
    <row r="353" spans="2:4" x14ac:dyDescent="0.25">
      <c r="B353" s="334" t="s">
        <v>1187</v>
      </c>
      <c r="C353" s="334" t="s">
        <v>1149</v>
      </c>
      <c r="D353" s="333">
        <v>12571.3</v>
      </c>
    </row>
    <row r="354" spans="2:4" x14ac:dyDescent="0.25">
      <c r="B354" s="334" t="s">
        <v>1188</v>
      </c>
      <c r="C354" s="334" t="s">
        <v>1149</v>
      </c>
      <c r="D354" s="333">
        <v>16163.699999999999</v>
      </c>
    </row>
    <row r="355" spans="2:4" x14ac:dyDescent="0.25">
      <c r="B355" s="334" t="s">
        <v>1189</v>
      </c>
      <c r="C355" s="334" t="s">
        <v>1149</v>
      </c>
      <c r="D355" s="333">
        <v>10850</v>
      </c>
    </row>
    <row r="356" spans="2:4" x14ac:dyDescent="0.25">
      <c r="B356" s="334" t="s">
        <v>1190</v>
      </c>
      <c r="C356" s="334" t="s">
        <v>1149</v>
      </c>
      <c r="D356" s="333">
        <v>10875</v>
      </c>
    </row>
    <row r="357" spans="2:4" x14ac:dyDescent="0.25">
      <c r="B357" s="334" t="s">
        <v>1191</v>
      </c>
      <c r="C357" s="334" t="s">
        <v>1149</v>
      </c>
      <c r="D357" s="333">
        <v>10425</v>
      </c>
    </row>
    <row r="358" spans="2:4" x14ac:dyDescent="0.25">
      <c r="B358" s="334" t="s">
        <v>1192</v>
      </c>
      <c r="C358" s="334" t="s">
        <v>1149</v>
      </c>
      <c r="D358" s="333">
        <v>26250</v>
      </c>
    </row>
    <row r="359" spans="2:4" x14ac:dyDescent="0.25">
      <c r="B359" s="334" t="s">
        <v>1193</v>
      </c>
      <c r="C359" s="334" t="s">
        <v>1149</v>
      </c>
      <c r="D359" s="333">
        <v>26250</v>
      </c>
    </row>
    <row r="360" spans="2:4" x14ac:dyDescent="0.25">
      <c r="B360" s="334" t="s">
        <v>1194</v>
      </c>
      <c r="C360" s="334" t="s">
        <v>1149</v>
      </c>
      <c r="D360" s="333">
        <v>26250</v>
      </c>
    </row>
    <row r="361" spans="2:4" x14ac:dyDescent="0.25">
      <c r="B361" s="334" t="s">
        <v>1195</v>
      </c>
      <c r="C361" s="334" t="s">
        <v>1149</v>
      </c>
      <c r="D361" s="333">
        <v>8625</v>
      </c>
    </row>
    <row r="362" spans="2:4" x14ac:dyDescent="0.25">
      <c r="B362" s="334" t="s">
        <v>1196</v>
      </c>
      <c r="C362" s="334" t="s">
        <v>1149</v>
      </c>
      <c r="D362" s="333">
        <v>57264</v>
      </c>
    </row>
    <row r="363" spans="2:4" x14ac:dyDescent="0.25">
      <c r="B363" s="334" t="s">
        <v>1197</v>
      </c>
      <c r="C363" s="334" t="s">
        <v>1149</v>
      </c>
      <c r="D363" s="333">
        <v>72072</v>
      </c>
    </row>
    <row r="364" spans="2:4" x14ac:dyDescent="0.25">
      <c r="B364" s="334" t="s">
        <v>1198</v>
      </c>
      <c r="C364" s="334" t="s">
        <v>1149</v>
      </c>
      <c r="D364" s="333">
        <v>15043.279333333334</v>
      </c>
    </row>
    <row r="365" spans="2:4" x14ac:dyDescent="0.25">
      <c r="B365" s="334" t="s">
        <v>1199</v>
      </c>
      <c r="C365" s="334" t="s">
        <v>1149</v>
      </c>
      <c r="D365" s="333">
        <v>73700</v>
      </c>
    </row>
    <row r="366" spans="2:4" x14ac:dyDescent="0.25">
      <c r="B366" s="334" t="s">
        <v>1200</v>
      </c>
      <c r="C366" s="334" t="s">
        <v>1149</v>
      </c>
      <c r="D366" s="333">
        <v>73700</v>
      </c>
    </row>
    <row r="367" spans="2:4" x14ac:dyDescent="0.25">
      <c r="B367" s="334" t="s">
        <v>1201</v>
      </c>
      <c r="C367" s="334" t="s">
        <v>1149</v>
      </c>
      <c r="D367" s="333">
        <v>73700</v>
      </c>
    </row>
    <row r="368" spans="2:4" x14ac:dyDescent="0.25">
      <c r="B368" s="334" t="s">
        <v>1202</v>
      </c>
      <c r="C368" s="334" t="s">
        <v>1149</v>
      </c>
      <c r="D368" s="333">
        <v>11500</v>
      </c>
    </row>
    <row r="369" spans="2:4" x14ac:dyDescent="0.25">
      <c r="B369" s="334" t="s">
        <v>1203</v>
      </c>
      <c r="C369" s="334" t="s">
        <v>1149</v>
      </c>
      <c r="D369" s="333">
        <v>11500</v>
      </c>
    </row>
    <row r="370" spans="2:4" x14ac:dyDescent="0.25">
      <c r="B370" s="334" t="s">
        <v>1204</v>
      </c>
      <c r="C370" s="334" t="s">
        <v>1149</v>
      </c>
      <c r="D370" s="333">
        <v>11500</v>
      </c>
    </row>
    <row r="371" spans="2:4" x14ac:dyDescent="0.25">
      <c r="B371" s="334" t="s">
        <v>1205</v>
      </c>
      <c r="C371" s="334" t="s">
        <v>1149</v>
      </c>
      <c r="D371" s="333">
        <v>11500</v>
      </c>
    </row>
    <row r="372" spans="2:4" x14ac:dyDescent="0.25">
      <c r="B372" s="334" t="s">
        <v>1206</v>
      </c>
      <c r="C372" s="334" t="s">
        <v>1149</v>
      </c>
      <c r="D372" s="333">
        <v>11500</v>
      </c>
    </row>
    <row r="373" spans="2:4" x14ac:dyDescent="0.25">
      <c r="B373" s="334" t="s">
        <v>1207</v>
      </c>
      <c r="C373" s="334" t="s">
        <v>1149</v>
      </c>
      <c r="D373" s="333">
        <v>11500</v>
      </c>
    </row>
    <row r="374" spans="2:4" x14ac:dyDescent="0.25">
      <c r="B374" s="334" t="s">
        <v>1208</v>
      </c>
      <c r="C374" s="334" t="s">
        <v>1149</v>
      </c>
      <c r="D374" s="333">
        <v>11500</v>
      </c>
    </row>
    <row r="375" spans="2:4" x14ac:dyDescent="0.25">
      <c r="B375" s="334" t="s">
        <v>1209</v>
      </c>
      <c r="C375" s="334" t="s">
        <v>1149</v>
      </c>
      <c r="D375" s="333">
        <v>11500</v>
      </c>
    </row>
    <row r="376" spans="2:4" x14ac:dyDescent="0.25">
      <c r="B376" s="334" t="s">
        <v>1210</v>
      </c>
      <c r="C376" s="334" t="s">
        <v>1149</v>
      </c>
      <c r="D376" s="333">
        <v>11500</v>
      </c>
    </row>
    <row r="377" spans="2:4" x14ac:dyDescent="0.25">
      <c r="B377" s="334" t="s">
        <v>1211</v>
      </c>
      <c r="C377" s="334" t="s">
        <v>1149</v>
      </c>
      <c r="D377" s="333">
        <v>11500</v>
      </c>
    </row>
    <row r="378" spans="2:4" x14ac:dyDescent="0.25">
      <c r="B378" s="334" t="s">
        <v>1212</v>
      </c>
      <c r="C378" s="334" t="s">
        <v>1149</v>
      </c>
      <c r="D378" s="333">
        <v>11500</v>
      </c>
    </row>
    <row r="379" spans="2:4" x14ac:dyDescent="0.25">
      <c r="B379" s="334" t="s">
        <v>1213</v>
      </c>
      <c r="C379" s="334" t="s">
        <v>1149</v>
      </c>
      <c r="D379" s="333">
        <v>11500</v>
      </c>
    </row>
    <row r="380" spans="2:4" x14ac:dyDescent="0.25">
      <c r="B380" s="334" t="s">
        <v>1214</v>
      </c>
      <c r="C380" s="334" t="s">
        <v>1149</v>
      </c>
      <c r="D380" s="333">
        <v>11500</v>
      </c>
    </row>
    <row r="381" spans="2:4" x14ac:dyDescent="0.25">
      <c r="B381" s="334" t="s">
        <v>1215</v>
      </c>
      <c r="C381" s="334" t="s">
        <v>1149</v>
      </c>
      <c r="D381" s="333">
        <v>11500</v>
      </c>
    </row>
    <row r="382" spans="2:4" x14ac:dyDescent="0.25">
      <c r="B382" s="334" t="s">
        <v>1216</v>
      </c>
      <c r="C382" s="334" t="s">
        <v>1149</v>
      </c>
      <c r="D382" s="333">
        <v>11500</v>
      </c>
    </row>
    <row r="383" spans="2:4" x14ac:dyDescent="0.25">
      <c r="B383" s="334" t="s">
        <v>1217</v>
      </c>
      <c r="C383" s="334" t="s">
        <v>1149</v>
      </c>
      <c r="D383" s="333">
        <v>30084.71</v>
      </c>
    </row>
    <row r="384" spans="2:4" x14ac:dyDescent="0.25">
      <c r="B384" s="334" t="s">
        <v>1218</v>
      </c>
      <c r="C384" s="334" t="s">
        <v>1149</v>
      </c>
      <c r="D384" s="333">
        <v>10288.98</v>
      </c>
    </row>
    <row r="385" spans="2:4" x14ac:dyDescent="0.25">
      <c r="B385" s="334" t="s">
        <v>1219</v>
      </c>
      <c r="C385" s="334" t="s">
        <v>1149</v>
      </c>
      <c r="D385" s="333">
        <v>10288.98</v>
      </c>
    </row>
    <row r="386" spans="2:4" x14ac:dyDescent="0.25">
      <c r="B386" s="334" t="s">
        <v>1220</v>
      </c>
      <c r="C386" s="334" t="s">
        <v>1149</v>
      </c>
      <c r="D386" s="333">
        <v>22265.618666666665</v>
      </c>
    </row>
    <row r="387" spans="2:4" x14ac:dyDescent="0.25">
      <c r="B387" s="334" t="s">
        <v>1221</v>
      </c>
      <c r="C387" s="334" t="s">
        <v>1149</v>
      </c>
      <c r="D387" s="333">
        <v>12966.3</v>
      </c>
    </row>
    <row r="388" spans="2:4" x14ac:dyDescent="0.25">
      <c r="B388" s="334" t="s">
        <v>1222</v>
      </c>
      <c r="C388" s="334" t="s">
        <v>1149</v>
      </c>
      <c r="D388" s="333">
        <v>278927.5</v>
      </c>
    </row>
    <row r="389" spans="2:4" x14ac:dyDescent="0.25">
      <c r="B389" s="334" t="s">
        <v>1223</v>
      </c>
      <c r="C389" s="334" t="s">
        <v>1149</v>
      </c>
      <c r="D389" s="333">
        <v>262261.66666666669</v>
      </c>
    </row>
    <row r="390" spans="2:4" x14ac:dyDescent="0.25">
      <c r="B390" s="334" t="s">
        <v>1224</v>
      </c>
      <c r="C390" s="334" t="s">
        <v>1225</v>
      </c>
      <c r="D390" s="333">
        <v>6708.3333333333339</v>
      </c>
    </row>
    <row r="391" spans="2:4" x14ac:dyDescent="0.25">
      <c r="B391" s="334" t="s">
        <v>1226</v>
      </c>
      <c r="C391" s="334" t="s">
        <v>1225</v>
      </c>
      <c r="D391" s="333">
        <v>9533.8833333333332</v>
      </c>
    </row>
    <row r="392" spans="2:4" x14ac:dyDescent="0.25">
      <c r="B392" s="334" t="s">
        <v>1227</v>
      </c>
      <c r="C392" s="334" t="s">
        <v>1225</v>
      </c>
      <c r="D392" s="333">
        <v>9890</v>
      </c>
    </row>
    <row r="393" spans="2:4" x14ac:dyDescent="0.25">
      <c r="B393" s="334" t="s">
        <v>1227</v>
      </c>
      <c r="C393" s="334" t="s">
        <v>1225</v>
      </c>
      <c r="D393" s="333">
        <v>9890</v>
      </c>
    </row>
    <row r="394" spans="2:4" x14ac:dyDescent="0.25">
      <c r="B394" s="334" t="s">
        <v>1228</v>
      </c>
      <c r="C394" s="334" t="s">
        <v>1225</v>
      </c>
      <c r="D394" s="333">
        <v>9698.3333333333321</v>
      </c>
    </row>
    <row r="395" spans="2:4" x14ac:dyDescent="0.25">
      <c r="B395" s="334" t="s">
        <v>1229</v>
      </c>
      <c r="C395" s="334" t="s">
        <v>1225</v>
      </c>
      <c r="D395" s="333">
        <v>9123.3333333333321</v>
      </c>
    </row>
    <row r="396" spans="2:4" x14ac:dyDescent="0.25">
      <c r="B396" s="334" t="s">
        <v>1230</v>
      </c>
      <c r="C396" s="334" t="s">
        <v>1225</v>
      </c>
      <c r="D396" s="333">
        <v>9123.3333333333321</v>
      </c>
    </row>
    <row r="397" spans="2:4" x14ac:dyDescent="0.25">
      <c r="B397" s="334" t="s">
        <v>1231</v>
      </c>
      <c r="C397" s="334" t="s">
        <v>1225</v>
      </c>
      <c r="D397" s="333">
        <v>9890</v>
      </c>
    </row>
    <row r="398" spans="2:4" x14ac:dyDescent="0.25">
      <c r="B398" s="334" t="s">
        <v>1231</v>
      </c>
      <c r="C398" s="334" t="s">
        <v>1225</v>
      </c>
      <c r="D398" s="333">
        <v>9890</v>
      </c>
    </row>
    <row r="399" spans="2:4" x14ac:dyDescent="0.25">
      <c r="B399" s="334" t="s">
        <v>1231</v>
      </c>
      <c r="C399" s="334" t="s">
        <v>1225</v>
      </c>
      <c r="D399" s="333">
        <v>9890</v>
      </c>
    </row>
    <row r="400" spans="2:4" x14ac:dyDescent="0.25">
      <c r="B400" s="334" t="s">
        <v>1231</v>
      </c>
      <c r="C400" s="334" t="s">
        <v>1225</v>
      </c>
      <c r="D400" s="333">
        <v>9890</v>
      </c>
    </row>
    <row r="401" spans="2:4" x14ac:dyDescent="0.25">
      <c r="B401" s="334" t="s">
        <v>1232</v>
      </c>
      <c r="C401" s="334" t="s">
        <v>1225</v>
      </c>
      <c r="D401" s="333">
        <v>9533.8833333333332</v>
      </c>
    </row>
    <row r="402" spans="2:4" x14ac:dyDescent="0.25">
      <c r="B402" s="334" t="s">
        <v>1233</v>
      </c>
      <c r="C402" s="334" t="s">
        <v>1225</v>
      </c>
      <c r="D402" s="333">
        <v>9698.3333333333321</v>
      </c>
    </row>
    <row r="403" spans="2:4" x14ac:dyDescent="0.25">
      <c r="B403" s="334" t="s">
        <v>1234</v>
      </c>
      <c r="C403" s="334" t="s">
        <v>1225</v>
      </c>
      <c r="D403" s="333">
        <v>6708.3333333333339</v>
      </c>
    </row>
    <row r="404" spans="2:4" x14ac:dyDescent="0.25">
      <c r="B404" s="334" t="s">
        <v>1235</v>
      </c>
      <c r="C404" s="334" t="s">
        <v>1225</v>
      </c>
      <c r="D404" s="333">
        <v>9000</v>
      </c>
    </row>
    <row r="405" spans="2:4" x14ac:dyDescent="0.25">
      <c r="B405" s="334" t="s">
        <v>1236</v>
      </c>
      <c r="C405" s="334" t="s">
        <v>1225</v>
      </c>
      <c r="D405" s="333">
        <v>12000</v>
      </c>
    </row>
    <row r="406" spans="2:4" x14ac:dyDescent="0.25">
      <c r="B406" s="334" t="s">
        <v>1237</v>
      </c>
      <c r="C406" s="334" t="s">
        <v>1225</v>
      </c>
      <c r="D406" s="333">
        <v>16984.467666666667</v>
      </c>
    </row>
    <row r="407" spans="2:4" x14ac:dyDescent="0.25">
      <c r="B407" s="334" t="s">
        <v>1238</v>
      </c>
      <c r="C407" s="334" t="s">
        <v>1225</v>
      </c>
      <c r="D407" s="333">
        <v>19119.281333333332</v>
      </c>
    </row>
    <row r="408" spans="2:4" x14ac:dyDescent="0.25">
      <c r="B408" s="334" t="s">
        <v>1239</v>
      </c>
      <c r="C408" s="334" t="s">
        <v>1225</v>
      </c>
      <c r="D408" s="333">
        <v>19119.281333333332</v>
      </c>
    </row>
    <row r="409" spans="2:4" x14ac:dyDescent="0.25">
      <c r="B409" s="334" t="s">
        <v>1240</v>
      </c>
      <c r="C409" s="334" t="s">
        <v>1225</v>
      </c>
      <c r="D409" s="333">
        <v>19119.281333333332</v>
      </c>
    </row>
    <row r="410" spans="2:4" x14ac:dyDescent="0.25">
      <c r="B410" s="334" t="s">
        <v>1241</v>
      </c>
      <c r="C410" s="334" t="s">
        <v>1225</v>
      </c>
      <c r="D410" s="333">
        <v>20182.5</v>
      </c>
    </row>
    <row r="411" spans="2:4" x14ac:dyDescent="0.25">
      <c r="B411" s="334" t="s">
        <v>1242</v>
      </c>
      <c r="C411" s="334" t="s">
        <v>1225</v>
      </c>
      <c r="D411" s="333">
        <v>20182.5</v>
      </c>
    </row>
    <row r="412" spans="2:4" x14ac:dyDescent="0.25">
      <c r="B412" s="334" t="s">
        <v>1243</v>
      </c>
      <c r="C412" s="334" t="s">
        <v>1225</v>
      </c>
      <c r="D412" s="333">
        <v>20182.5</v>
      </c>
    </row>
    <row r="413" spans="2:4" x14ac:dyDescent="0.25">
      <c r="B413" s="334" t="s">
        <v>1244</v>
      </c>
      <c r="C413" s="334" t="s">
        <v>1225</v>
      </c>
      <c r="D413" s="333">
        <v>16751.333333333332</v>
      </c>
    </row>
    <row r="414" spans="2:4" x14ac:dyDescent="0.25">
      <c r="B414" s="334" t="s">
        <v>1245</v>
      </c>
      <c r="C414" s="334" t="s">
        <v>1225</v>
      </c>
      <c r="D414" s="333">
        <v>12325</v>
      </c>
    </row>
    <row r="415" spans="2:4" x14ac:dyDescent="0.25">
      <c r="B415" s="334" t="s">
        <v>1246</v>
      </c>
      <c r="C415" s="334" t="s">
        <v>1247</v>
      </c>
      <c r="D415" s="333">
        <v>49147.192309090868</v>
      </c>
    </row>
    <row r="416" spans="2:4" x14ac:dyDescent="0.25">
      <c r="B416" s="334" t="s">
        <v>1248</v>
      </c>
      <c r="C416" s="334" t="s">
        <v>1247</v>
      </c>
      <c r="D416" s="333">
        <v>6094.1327647058788</v>
      </c>
    </row>
    <row r="417" spans="2:4" x14ac:dyDescent="0.25">
      <c r="B417" s="334" t="s">
        <v>1249</v>
      </c>
      <c r="C417" s="334" t="s">
        <v>1247</v>
      </c>
      <c r="D417" s="333">
        <v>146855.76919999998</v>
      </c>
    </row>
    <row r="418" spans="2:4" x14ac:dyDescent="0.25">
      <c r="B418" s="334" t="s">
        <v>1250</v>
      </c>
      <c r="C418" s="334" t="s">
        <v>1247</v>
      </c>
      <c r="D418" s="333">
        <v>13366.139894366206</v>
      </c>
    </row>
    <row r="419" spans="2:4" x14ac:dyDescent="0.25">
      <c r="B419" s="334" t="s">
        <v>1251</v>
      </c>
      <c r="C419" s="334" t="s">
        <v>1247</v>
      </c>
      <c r="D419" s="333">
        <v>14422.490141999995</v>
      </c>
    </row>
    <row r="420" spans="2:4" x14ac:dyDescent="0.25">
      <c r="B420" s="334" t="s">
        <v>1252</v>
      </c>
      <c r="C420" s="334" t="s">
        <v>1247</v>
      </c>
      <c r="D420" s="333">
        <v>17918.059840000002</v>
      </c>
    </row>
    <row r="421" spans="2:4" x14ac:dyDescent="0.25">
      <c r="B421" s="334" t="s">
        <v>1253</v>
      </c>
      <c r="C421" s="334" t="s">
        <v>1247</v>
      </c>
      <c r="D421" s="333">
        <v>14110.275733333336</v>
      </c>
    </row>
    <row r="422" spans="2:4" x14ac:dyDescent="0.25">
      <c r="B422" s="334" t="s">
        <v>1254</v>
      </c>
      <c r="C422" s="334" t="s">
        <v>1247</v>
      </c>
      <c r="D422" s="333">
        <v>13522.300000000003</v>
      </c>
    </row>
    <row r="423" spans="2:4" x14ac:dyDescent="0.25">
      <c r="B423" s="334" t="s">
        <v>1255</v>
      </c>
      <c r="C423" s="334" t="s">
        <v>1247</v>
      </c>
      <c r="D423" s="333">
        <v>14232.899999999998</v>
      </c>
    </row>
    <row r="424" spans="2:4" x14ac:dyDescent="0.25">
      <c r="B424" s="334" t="s">
        <v>1256</v>
      </c>
      <c r="C424" s="334" t="s">
        <v>1247</v>
      </c>
      <c r="D424" s="333">
        <v>14253.8</v>
      </c>
    </row>
    <row r="425" spans="2:4" x14ac:dyDescent="0.25">
      <c r="B425" s="334" t="s">
        <v>1257</v>
      </c>
      <c r="C425" s="334" t="s">
        <v>1247</v>
      </c>
      <c r="D425" s="333">
        <v>22875.999999999996</v>
      </c>
    </row>
    <row r="426" spans="2:4" x14ac:dyDescent="0.25">
      <c r="B426" s="334" t="s">
        <v>1258</v>
      </c>
      <c r="C426" s="334" t="s">
        <v>1247</v>
      </c>
      <c r="D426" s="333">
        <v>9493.8620333333347</v>
      </c>
    </row>
    <row r="427" spans="2:4" x14ac:dyDescent="0.25">
      <c r="B427" s="334" t="s">
        <v>1258</v>
      </c>
      <c r="C427" s="334" t="s">
        <v>1247</v>
      </c>
      <c r="D427" s="333">
        <v>9493.8620333333347</v>
      </c>
    </row>
    <row r="428" spans="2:4" x14ac:dyDescent="0.25">
      <c r="B428" s="334" t="s">
        <v>1259</v>
      </c>
      <c r="C428" s="334" t="s">
        <v>1247</v>
      </c>
      <c r="D428" s="333">
        <v>8856.2145833333343</v>
      </c>
    </row>
    <row r="429" spans="2:4" x14ac:dyDescent="0.25">
      <c r="B429" s="334" t="s">
        <v>1259</v>
      </c>
      <c r="C429" s="334" t="s">
        <v>1247</v>
      </c>
      <c r="D429" s="333">
        <v>8856.2145833333343</v>
      </c>
    </row>
    <row r="430" spans="2:4" x14ac:dyDescent="0.25">
      <c r="B430" s="334" t="s">
        <v>1259</v>
      </c>
      <c r="C430" s="334" t="s">
        <v>1247</v>
      </c>
      <c r="D430" s="333">
        <v>8856.2145833333343</v>
      </c>
    </row>
    <row r="431" spans="2:4" x14ac:dyDescent="0.25">
      <c r="B431" s="334" t="s">
        <v>1259</v>
      </c>
      <c r="C431" s="334" t="s">
        <v>1247</v>
      </c>
      <c r="D431" s="333">
        <v>8856.2145833333343</v>
      </c>
    </row>
    <row r="432" spans="2:4" x14ac:dyDescent="0.25">
      <c r="B432" s="334" t="s">
        <v>1259</v>
      </c>
      <c r="C432" s="334" t="s">
        <v>1247</v>
      </c>
      <c r="D432" s="333">
        <v>8856.2145833333343</v>
      </c>
    </row>
    <row r="433" spans="2:4" x14ac:dyDescent="0.25">
      <c r="B433" s="334" t="s">
        <v>1260</v>
      </c>
      <c r="C433" s="334" t="s">
        <v>1247</v>
      </c>
      <c r="D433" s="333">
        <v>12398.700416666667</v>
      </c>
    </row>
    <row r="434" spans="2:4" x14ac:dyDescent="0.25">
      <c r="B434" s="334" t="s">
        <v>1261</v>
      </c>
      <c r="C434" s="334" t="s">
        <v>1247</v>
      </c>
      <c r="D434" s="333">
        <v>9564.7117499999986</v>
      </c>
    </row>
    <row r="435" spans="2:4" x14ac:dyDescent="0.25">
      <c r="B435" s="334" t="s">
        <v>1262</v>
      </c>
      <c r="C435" s="334" t="s">
        <v>1247</v>
      </c>
      <c r="D435" s="333">
        <v>9352.1625999999997</v>
      </c>
    </row>
    <row r="436" spans="2:4" x14ac:dyDescent="0.25">
      <c r="B436" s="334" t="s">
        <v>1262</v>
      </c>
      <c r="C436" s="334" t="s">
        <v>1247</v>
      </c>
      <c r="D436" s="333">
        <v>9352.1625999999997</v>
      </c>
    </row>
    <row r="437" spans="2:4" x14ac:dyDescent="0.25">
      <c r="B437" s="334" t="s">
        <v>1263</v>
      </c>
      <c r="C437" s="334" t="s">
        <v>1247</v>
      </c>
      <c r="D437" s="333">
        <v>9930.7146062929241</v>
      </c>
    </row>
    <row r="438" spans="2:4" x14ac:dyDescent="0.25">
      <c r="B438" s="334" t="s">
        <v>1264</v>
      </c>
      <c r="C438" s="334" t="s">
        <v>1247</v>
      </c>
      <c r="D438" s="333">
        <v>12675</v>
      </c>
    </row>
    <row r="439" spans="2:4" x14ac:dyDescent="0.25">
      <c r="B439" s="334" t="s">
        <v>1265</v>
      </c>
      <c r="C439" s="334" t="s">
        <v>1247</v>
      </c>
      <c r="D439" s="333">
        <v>11200</v>
      </c>
    </row>
    <row r="440" spans="2:4" x14ac:dyDescent="0.25">
      <c r="B440" s="334" t="s">
        <v>1266</v>
      </c>
      <c r="C440" s="334" t="s">
        <v>1247</v>
      </c>
      <c r="D440" s="333">
        <v>11200</v>
      </c>
    </row>
    <row r="441" spans="2:4" x14ac:dyDescent="0.25">
      <c r="B441" s="334" t="s">
        <v>1267</v>
      </c>
      <c r="C441" s="334" t="s">
        <v>1247</v>
      </c>
      <c r="D441" s="333">
        <v>76830.983999999997</v>
      </c>
    </row>
    <row r="442" spans="2:4" x14ac:dyDescent="0.25">
      <c r="B442" s="334" t="s">
        <v>1268</v>
      </c>
      <c r="C442" s="334" t="s">
        <v>1247</v>
      </c>
      <c r="D442" s="333">
        <v>24891.666666666668</v>
      </c>
    </row>
    <row r="443" spans="2:4" x14ac:dyDescent="0.25">
      <c r="B443" s="334" t="s">
        <v>1269</v>
      </c>
      <c r="C443" s="334" t="s">
        <v>1247</v>
      </c>
      <c r="D443" s="333">
        <v>11845</v>
      </c>
    </row>
    <row r="444" spans="2:4" x14ac:dyDescent="0.25">
      <c r="B444" s="334" t="s">
        <v>1270</v>
      </c>
      <c r="C444" s="334" t="s">
        <v>1247</v>
      </c>
      <c r="D444" s="333">
        <v>11845</v>
      </c>
    </row>
    <row r="445" spans="2:4" x14ac:dyDescent="0.25">
      <c r="B445" s="334" t="s">
        <v>1271</v>
      </c>
      <c r="C445" s="334" t="s">
        <v>1247</v>
      </c>
      <c r="D445" s="333">
        <v>20000</v>
      </c>
    </row>
    <row r="446" spans="2:4" x14ac:dyDescent="0.25">
      <c r="B446" s="334" t="s">
        <v>1272</v>
      </c>
      <c r="C446" s="334" t="s">
        <v>1247</v>
      </c>
      <c r="D446" s="333">
        <v>10166.666666666666</v>
      </c>
    </row>
    <row r="447" spans="2:4" x14ac:dyDescent="0.25">
      <c r="B447" s="334" t="s">
        <v>1273</v>
      </c>
      <c r="C447" s="334" t="s">
        <v>1247</v>
      </c>
      <c r="D447" s="333">
        <v>11550</v>
      </c>
    </row>
    <row r="448" spans="2:4" x14ac:dyDescent="0.25">
      <c r="B448" s="334" t="s">
        <v>1274</v>
      </c>
      <c r="C448" s="334" t="s">
        <v>1247</v>
      </c>
      <c r="D448" s="333">
        <v>21875</v>
      </c>
    </row>
    <row r="449" spans="2:4" x14ac:dyDescent="0.25">
      <c r="B449" s="334" t="s">
        <v>1275</v>
      </c>
      <c r="C449" s="334" t="s">
        <v>1247</v>
      </c>
      <c r="D449" s="333">
        <v>19250</v>
      </c>
    </row>
    <row r="450" spans="2:4" x14ac:dyDescent="0.25">
      <c r="B450" s="334" t="s">
        <v>1276</v>
      </c>
      <c r="C450" s="334" t="s">
        <v>1277</v>
      </c>
      <c r="D450" s="333">
        <v>88827.5</v>
      </c>
    </row>
    <row r="451" spans="2:4" x14ac:dyDescent="0.25">
      <c r="B451" s="334" t="s">
        <v>1276</v>
      </c>
      <c r="C451" s="334" t="s">
        <v>1277</v>
      </c>
      <c r="D451" s="333">
        <v>88827.5</v>
      </c>
    </row>
    <row r="452" spans="2:4" x14ac:dyDescent="0.25">
      <c r="B452" s="334" t="s">
        <v>1276</v>
      </c>
      <c r="C452" s="334" t="s">
        <v>1277</v>
      </c>
      <c r="D452" s="333">
        <v>88827.5</v>
      </c>
    </row>
    <row r="453" spans="2:4" x14ac:dyDescent="0.25">
      <c r="B453" s="334" t="s">
        <v>1276</v>
      </c>
      <c r="C453" s="334" t="s">
        <v>1277</v>
      </c>
      <c r="D453" s="333">
        <v>88827.5</v>
      </c>
    </row>
    <row r="454" spans="2:4" x14ac:dyDescent="0.25">
      <c r="B454" s="332"/>
      <c r="C454" s="332"/>
      <c r="D454" s="331">
        <v>37647666.355313182</v>
      </c>
    </row>
  </sheetData>
  <mergeCells count="4">
    <mergeCell ref="C3:G3"/>
    <mergeCell ref="H3:P3"/>
    <mergeCell ref="A3:A4"/>
    <mergeCell ref="B3:B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4:F20"/>
  <sheetViews>
    <sheetView workbookViewId="0">
      <selection activeCell="B27" sqref="B27"/>
    </sheetView>
  </sheetViews>
  <sheetFormatPr defaultRowHeight="15" x14ac:dyDescent="0.25"/>
  <cols>
    <col min="2" max="2" width="49.140625" bestFit="1" customWidth="1"/>
    <col min="3" max="3" width="15.140625" bestFit="1" customWidth="1"/>
    <col min="4" max="4" width="13.5703125" bestFit="1" customWidth="1"/>
    <col min="5" max="5" width="10" bestFit="1" customWidth="1"/>
    <col min="6" max="6" width="17.7109375" bestFit="1" customWidth="1"/>
  </cols>
  <sheetData>
    <row r="4" spans="2:6" x14ac:dyDescent="0.25">
      <c r="B4" s="587" t="s">
        <v>848</v>
      </c>
      <c r="C4" s="588"/>
      <c r="D4" s="588"/>
      <c r="E4" s="588"/>
      <c r="F4" s="588"/>
    </row>
    <row r="5" spans="2:6" x14ac:dyDescent="0.25">
      <c r="B5" s="589" t="s">
        <v>81</v>
      </c>
      <c r="C5" s="587" t="s">
        <v>849</v>
      </c>
      <c r="D5" s="588"/>
      <c r="E5" s="591"/>
      <c r="F5" s="589" t="s">
        <v>850</v>
      </c>
    </row>
    <row r="6" spans="2:6" x14ac:dyDescent="0.25">
      <c r="B6" s="592"/>
      <c r="C6" s="589" t="s">
        <v>71</v>
      </c>
      <c r="D6" s="589" t="s">
        <v>851</v>
      </c>
      <c r="E6" s="306" t="s">
        <v>852</v>
      </c>
      <c r="F6" s="592"/>
    </row>
    <row r="7" spans="2:6" x14ac:dyDescent="0.25">
      <c r="B7" s="590"/>
      <c r="C7" s="590"/>
      <c r="D7" s="590"/>
      <c r="E7" s="306" t="s">
        <v>853</v>
      </c>
      <c r="F7" s="590"/>
    </row>
    <row r="8" spans="2:6" x14ac:dyDescent="0.25">
      <c r="B8" s="306"/>
      <c r="C8" s="307" t="s">
        <v>47</v>
      </c>
      <c r="D8" s="307" t="s">
        <v>16</v>
      </c>
      <c r="E8" s="307" t="s">
        <v>27</v>
      </c>
      <c r="F8" s="307" t="s">
        <v>854</v>
      </c>
    </row>
    <row r="9" spans="2:6" x14ac:dyDescent="0.25">
      <c r="B9" s="305" t="s">
        <v>855</v>
      </c>
      <c r="C9" s="305">
        <v>617712748.86000013</v>
      </c>
      <c r="D9" s="305">
        <v>58816181</v>
      </c>
      <c r="E9" s="305">
        <v>10405512</v>
      </c>
      <c r="F9" s="305">
        <v>686934441.86000013</v>
      </c>
    </row>
    <row r="10" spans="2:6" x14ac:dyDescent="0.25">
      <c r="B10" s="305" t="s">
        <v>856</v>
      </c>
      <c r="C10" s="305">
        <v>694499.2</v>
      </c>
      <c r="D10" s="305">
        <v>0</v>
      </c>
      <c r="E10" s="305">
        <v>0</v>
      </c>
      <c r="F10" s="305">
        <v>694499.2</v>
      </c>
    </row>
    <row r="11" spans="2:6" x14ac:dyDescent="0.25">
      <c r="B11" s="305" t="s">
        <v>857</v>
      </c>
      <c r="C11" s="305">
        <v>4651480</v>
      </c>
      <c r="D11" s="305">
        <v>0</v>
      </c>
      <c r="E11" s="305">
        <v>0</v>
      </c>
      <c r="F11" s="305">
        <v>4651480</v>
      </c>
    </row>
    <row r="12" spans="2:6" x14ac:dyDescent="0.25">
      <c r="B12" s="305" t="s">
        <v>858</v>
      </c>
      <c r="C12" s="305">
        <v>196506869</v>
      </c>
      <c r="D12" s="305"/>
      <c r="E12" s="305">
        <v>191026986</v>
      </c>
      <c r="F12" s="305">
        <v>387533855</v>
      </c>
    </row>
    <row r="13" spans="2:6" x14ac:dyDescent="0.25">
      <c r="B13" s="305" t="s">
        <v>859</v>
      </c>
      <c r="C13" s="305">
        <v>0</v>
      </c>
      <c r="D13" s="305">
        <v>0</v>
      </c>
      <c r="E13" s="305">
        <v>0</v>
      </c>
      <c r="F13" s="305">
        <v>0</v>
      </c>
    </row>
    <row r="14" spans="2:6" x14ac:dyDescent="0.25">
      <c r="B14" s="305" t="s">
        <v>860</v>
      </c>
      <c r="C14" s="305">
        <v>0</v>
      </c>
      <c r="D14" s="305"/>
      <c r="E14" s="305"/>
      <c r="F14" s="305">
        <v>0</v>
      </c>
    </row>
    <row r="15" spans="2:6" x14ac:dyDescent="0.25">
      <c r="B15" s="305" t="s">
        <v>861</v>
      </c>
      <c r="C15" s="305">
        <v>15000000</v>
      </c>
      <c r="D15" s="305">
        <v>0</v>
      </c>
      <c r="E15" s="305"/>
      <c r="F15" s="305">
        <v>15000000</v>
      </c>
    </row>
    <row r="16" spans="2:6" x14ac:dyDescent="0.25">
      <c r="B16" s="305" t="s">
        <v>862</v>
      </c>
      <c r="C16" s="306">
        <v>834565597.06000018</v>
      </c>
      <c r="D16" s="306">
        <v>58816181</v>
      </c>
      <c r="E16" s="306">
        <v>201432498</v>
      </c>
      <c r="F16" s="306">
        <v>1094814276.0600002</v>
      </c>
    </row>
    <row r="17" spans="2:6" x14ac:dyDescent="0.25">
      <c r="B17" s="305"/>
      <c r="C17" s="305"/>
      <c r="D17" s="305"/>
      <c r="E17" s="305"/>
      <c r="F17" s="305"/>
    </row>
    <row r="18" spans="2:6" x14ac:dyDescent="0.25">
      <c r="B18" s="305" t="s">
        <v>863</v>
      </c>
      <c r="C18" s="305">
        <v>9390536</v>
      </c>
      <c r="D18" s="305">
        <v>0</v>
      </c>
      <c r="E18" s="305">
        <v>0</v>
      </c>
      <c r="F18" s="305">
        <v>9390536</v>
      </c>
    </row>
    <row r="19" spans="2:6" x14ac:dyDescent="0.25">
      <c r="B19" s="305"/>
      <c r="C19" s="305"/>
      <c r="D19" s="305"/>
      <c r="E19" s="305"/>
      <c r="F19" s="305"/>
    </row>
    <row r="20" spans="2:6" x14ac:dyDescent="0.25">
      <c r="B20" s="305" t="s">
        <v>864</v>
      </c>
      <c r="C20" s="306">
        <v>843956133.06000018</v>
      </c>
      <c r="D20" s="306">
        <v>58816181</v>
      </c>
      <c r="E20" s="306">
        <v>201432498</v>
      </c>
      <c r="F20" s="306">
        <v>1104204812.0600002</v>
      </c>
    </row>
  </sheetData>
  <mergeCells count="6">
    <mergeCell ref="B4:F4"/>
    <mergeCell ref="D6:D7"/>
    <mergeCell ref="C5:E5"/>
    <mergeCell ref="B5:B7"/>
    <mergeCell ref="F5:F7"/>
    <mergeCell ref="C6: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tabSelected="1" topLeftCell="A13" workbookViewId="0">
      <selection activeCell="D20" sqref="D20"/>
    </sheetView>
  </sheetViews>
  <sheetFormatPr defaultColWidth="8.85546875" defaultRowHeight="14.25" x14ac:dyDescent="0.25"/>
  <cols>
    <col min="1" max="1" width="13" style="28" customWidth="1"/>
    <col min="2" max="2" width="31.85546875" style="26" customWidth="1"/>
    <col min="3" max="3" width="15.5703125" style="27" customWidth="1"/>
    <col min="4" max="256" width="8.85546875" style="26"/>
    <col min="257" max="257" width="6.7109375" style="26" customWidth="1"/>
    <col min="258" max="258" width="31.85546875" style="26" customWidth="1"/>
    <col min="259" max="259" width="15.5703125" style="26" customWidth="1"/>
    <col min="260" max="512" width="8.85546875" style="26"/>
    <col min="513" max="513" width="6.7109375" style="26" customWidth="1"/>
    <col min="514" max="514" width="31.85546875" style="26" customWidth="1"/>
    <col min="515" max="515" width="15.5703125" style="26" customWidth="1"/>
    <col min="516" max="768" width="8.85546875" style="26"/>
    <col min="769" max="769" width="6.7109375" style="26" customWidth="1"/>
    <col min="770" max="770" width="31.85546875" style="26" customWidth="1"/>
    <col min="771" max="771" width="15.5703125" style="26" customWidth="1"/>
    <col min="772" max="1024" width="8.85546875" style="26"/>
    <col min="1025" max="1025" width="6.7109375" style="26" customWidth="1"/>
    <col min="1026" max="1026" width="31.85546875" style="26" customWidth="1"/>
    <col min="1027" max="1027" width="15.5703125" style="26" customWidth="1"/>
    <col min="1028" max="1280" width="8.85546875" style="26"/>
    <col min="1281" max="1281" width="6.7109375" style="26" customWidth="1"/>
    <col min="1282" max="1282" width="31.85546875" style="26" customWidth="1"/>
    <col min="1283" max="1283" width="15.5703125" style="26" customWidth="1"/>
    <col min="1284" max="1536" width="8.85546875" style="26"/>
    <col min="1537" max="1537" width="6.7109375" style="26" customWidth="1"/>
    <col min="1538" max="1538" width="31.85546875" style="26" customWidth="1"/>
    <col min="1539" max="1539" width="15.5703125" style="26" customWidth="1"/>
    <col min="1540" max="1792" width="8.85546875" style="26"/>
    <col min="1793" max="1793" width="6.7109375" style="26" customWidth="1"/>
    <col min="1794" max="1794" width="31.85546875" style="26" customWidth="1"/>
    <col min="1795" max="1795" width="15.5703125" style="26" customWidth="1"/>
    <col min="1796" max="2048" width="8.85546875" style="26"/>
    <col min="2049" max="2049" width="6.7109375" style="26" customWidth="1"/>
    <col min="2050" max="2050" width="31.85546875" style="26" customWidth="1"/>
    <col min="2051" max="2051" width="15.5703125" style="26" customWidth="1"/>
    <col min="2052" max="2304" width="8.85546875" style="26"/>
    <col min="2305" max="2305" width="6.7109375" style="26" customWidth="1"/>
    <col min="2306" max="2306" width="31.85546875" style="26" customWidth="1"/>
    <col min="2307" max="2307" width="15.5703125" style="26" customWidth="1"/>
    <col min="2308" max="2560" width="8.85546875" style="26"/>
    <col min="2561" max="2561" width="6.7109375" style="26" customWidth="1"/>
    <col min="2562" max="2562" width="31.85546875" style="26" customWidth="1"/>
    <col min="2563" max="2563" width="15.5703125" style="26" customWidth="1"/>
    <col min="2564" max="2816" width="8.85546875" style="26"/>
    <col min="2817" max="2817" width="6.7109375" style="26" customWidth="1"/>
    <col min="2818" max="2818" width="31.85546875" style="26" customWidth="1"/>
    <col min="2819" max="2819" width="15.5703125" style="26" customWidth="1"/>
    <col min="2820" max="3072" width="8.85546875" style="26"/>
    <col min="3073" max="3073" width="6.7109375" style="26" customWidth="1"/>
    <col min="3074" max="3074" width="31.85546875" style="26" customWidth="1"/>
    <col min="3075" max="3075" width="15.5703125" style="26" customWidth="1"/>
    <col min="3076" max="3328" width="8.85546875" style="26"/>
    <col min="3329" max="3329" width="6.7109375" style="26" customWidth="1"/>
    <col min="3330" max="3330" width="31.85546875" style="26" customWidth="1"/>
    <col min="3331" max="3331" width="15.5703125" style="26" customWidth="1"/>
    <col min="3332" max="3584" width="8.85546875" style="26"/>
    <col min="3585" max="3585" width="6.7109375" style="26" customWidth="1"/>
    <col min="3586" max="3586" width="31.85546875" style="26" customWidth="1"/>
    <col min="3587" max="3587" width="15.5703125" style="26" customWidth="1"/>
    <col min="3588" max="3840" width="8.85546875" style="26"/>
    <col min="3841" max="3841" width="6.7109375" style="26" customWidth="1"/>
    <col min="3842" max="3842" width="31.85546875" style="26" customWidth="1"/>
    <col min="3843" max="3843" width="15.5703125" style="26" customWidth="1"/>
    <col min="3844" max="4096" width="8.85546875" style="26"/>
    <col min="4097" max="4097" width="6.7109375" style="26" customWidth="1"/>
    <col min="4098" max="4098" width="31.85546875" style="26" customWidth="1"/>
    <col min="4099" max="4099" width="15.5703125" style="26" customWidth="1"/>
    <col min="4100" max="4352" width="8.85546875" style="26"/>
    <col min="4353" max="4353" width="6.7109375" style="26" customWidth="1"/>
    <col min="4354" max="4354" width="31.85546875" style="26" customWidth="1"/>
    <col min="4355" max="4355" width="15.5703125" style="26" customWidth="1"/>
    <col min="4356" max="4608" width="8.85546875" style="26"/>
    <col min="4609" max="4609" width="6.7109375" style="26" customWidth="1"/>
    <col min="4610" max="4610" width="31.85546875" style="26" customWidth="1"/>
    <col min="4611" max="4611" width="15.5703125" style="26" customWidth="1"/>
    <col min="4612" max="4864" width="8.85546875" style="26"/>
    <col min="4865" max="4865" width="6.7109375" style="26" customWidth="1"/>
    <col min="4866" max="4866" width="31.85546875" style="26" customWidth="1"/>
    <col min="4867" max="4867" width="15.5703125" style="26" customWidth="1"/>
    <col min="4868" max="5120" width="8.85546875" style="26"/>
    <col min="5121" max="5121" width="6.7109375" style="26" customWidth="1"/>
    <col min="5122" max="5122" width="31.85546875" style="26" customWidth="1"/>
    <col min="5123" max="5123" width="15.5703125" style="26" customWidth="1"/>
    <col min="5124" max="5376" width="8.85546875" style="26"/>
    <col min="5377" max="5377" width="6.7109375" style="26" customWidth="1"/>
    <col min="5378" max="5378" width="31.85546875" style="26" customWidth="1"/>
    <col min="5379" max="5379" width="15.5703125" style="26" customWidth="1"/>
    <col min="5380" max="5632" width="8.85546875" style="26"/>
    <col min="5633" max="5633" width="6.7109375" style="26" customWidth="1"/>
    <col min="5634" max="5634" width="31.85546875" style="26" customWidth="1"/>
    <col min="5635" max="5635" width="15.5703125" style="26" customWidth="1"/>
    <col min="5636" max="5888" width="8.85546875" style="26"/>
    <col min="5889" max="5889" width="6.7109375" style="26" customWidth="1"/>
    <col min="5890" max="5890" width="31.85546875" style="26" customWidth="1"/>
    <col min="5891" max="5891" width="15.5703125" style="26" customWidth="1"/>
    <col min="5892" max="6144" width="8.85546875" style="26"/>
    <col min="6145" max="6145" width="6.7109375" style="26" customWidth="1"/>
    <col min="6146" max="6146" width="31.85546875" style="26" customWidth="1"/>
    <col min="6147" max="6147" width="15.5703125" style="26" customWidth="1"/>
    <col min="6148" max="6400" width="8.85546875" style="26"/>
    <col min="6401" max="6401" width="6.7109375" style="26" customWidth="1"/>
    <col min="6402" max="6402" width="31.85546875" style="26" customWidth="1"/>
    <col min="6403" max="6403" width="15.5703125" style="26" customWidth="1"/>
    <col min="6404" max="6656" width="8.85546875" style="26"/>
    <col min="6657" max="6657" width="6.7109375" style="26" customWidth="1"/>
    <col min="6658" max="6658" width="31.85546875" style="26" customWidth="1"/>
    <col min="6659" max="6659" width="15.5703125" style="26" customWidth="1"/>
    <col min="6660" max="6912" width="8.85546875" style="26"/>
    <col min="6913" max="6913" width="6.7109375" style="26" customWidth="1"/>
    <col min="6914" max="6914" width="31.85546875" style="26" customWidth="1"/>
    <col min="6915" max="6915" width="15.5703125" style="26" customWidth="1"/>
    <col min="6916" max="7168" width="8.85546875" style="26"/>
    <col min="7169" max="7169" width="6.7109375" style="26" customWidth="1"/>
    <col min="7170" max="7170" width="31.85546875" style="26" customWidth="1"/>
    <col min="7171" max="7171" width="15.5703125" style="26" customWidth="1"/>
    <col min="7172" max="7424" width="8.85546875" style="26"/>
    <col min="7425" max="7425" width="6.7109375" style="26" customWidth="1"/>
    <col min="7426" max="7426" width="31.85546875" style="26" customWidth="1"/>
    <col min="7427" max="7427" width="15.5703125" style="26" customWidth="1"/>
    <col min="7428" max="7680" width="8.85546875" style="26"/>
    <col min="7681" max="7681" width="6.7109375" style="26" customWidth="1"/>
    <col min="7682" max="7682" width="31.85546875" style="26" customWidth="1"/>
    <col min="7683" max="7683" width="15.5703125" style="26" customWidth="1"/>
    <col min="7684" max="7936" width="8.85546875" style="26"/>
    <col min="7937" max="7937" width="6.7109375" style="26" customWidth="1"/>
    <col min="7938" max="7938" width="31.85546875" style="26" customWidth="1"/>
    <col min="7939" max="7939" width="15.5703125" style="26" customWidth="1"/>
    <col min="7940" max="8192" width="8.85546875" style="26"/>
    <col min="8193" max="8193" width="6.7109375" style="26" customWidth="1"/>
    <col min="8194" max="8194" width="31.85546875" style="26" customWidth="1"/>
    <col min="8195" max="8195" width="15.5703125" style="26" customWidth="1"/>
    <col min="8196" max="8448" width="8.85546875" style="26"/>
    <col min="8449" max="8449" width="6.7109375" style="26" customWidth="1"/>
    <col min="8450" max="8450" width="31.85546875" style="26" customWidth="1"/>
    <col min="8451" max="8451" width="15.5703125" style="26" customWidth="1"/>
    <col min="8452" max="8704" width="8.85546875" style="26"/>
    <col min="8705" max="8705" width="6.7109375" style="26" customWidth="1"/>
    <col min="8706" max="8706" width="31.85546875" style="26" customWidth="1"/>
    <col min="8707" max="8707" width="15.5703125" style="26" customWidth="1"/>
    <col min="8708" max="8960" width="8.85546875" style="26"/>
    <col min="8961" max="8961" width="6.7109375" style="26" customWidth="1"/>
    <col min="8962" max="8962" width="31.85546875" style="26" customWidth="1"/>
    <col min="8963" max="8963" width="15.5703125" style="26" customWidth="1"/>
    <col min="8964" max="9216" width="8.85546875" style="26"/>
    <col min="9217" max="9217" width="6.7109375" style="26" customWidth="1"/>
    <col min="9218" max="9218" width="31.85546875" style="26" customWidth="1"/>
    <col min="9219" max="9219" width="15.5703125" style="26" customWidth="1"/>
    <col min="9220" max="9472" width="8.85546875" style="26"/>
    <col min="9473" max="9473" width="6.7109375" style="26" customWidth="1"/>
    <col min="9474" max="9474" width="31.85546875" style="26" customWidth="1"/>
    <col min="9475" max="9475" width="15.5703125" style="26" customWidth="1"/>
    <col min="9476" max="9728" width="8.85546875" style="26"/>
    <col min="9729" max="9729" width="6.7109375" style="26" customWidth="1"/>
    <col min="9730" max="9730" width="31.85546875" style="26" customWidth="1"/>
    <col min="9731" max="9731" width="15.5703125" style="26" customWidth="1"/>
    <col min="9732" max="9984" width="8.85546875" style="26"/>
    <col min="9985" max="9985" width="6.7109375" style="26" customWidth="1"/>
    <col min="9986" max="9986" width="31.85546875" style="26" customWidth="1"/>
    <col min="9987" max="9987" width="15.5703125" style="26" customWidth="1"/>
    <col min="9988" max="10240" width="8.85546875" style="26"/>
    <col min="10241" max="10241" width="6.7109375" style="26" customWidth="1"/>
    <col min="10242" max="10242" width="31.85546875" style="26" customWidth="1"/>
    <col min="10243" max="10243" width="15.5703125" style="26" customWidth="1"/>
    <col min="10244" max="10496" width="8.85546875" style="26"/>
    <col min="10497" max="10497" width="6.7109375" style="26" customWidth="1"/>
    <col min="10498" max="10498" width="31.85546875" style="26" customWidth="1"/>
    <col min="10499" max="10499" width="15.5703125" style="26" customWidth="1"/>
    <col min="10500" max="10752" width="8.85546875" style="26"/>
    <col min="10753" max="10753" width="6.7109375" style="26" customWidth="1"/>
    <col min="10754" max="10754" width="31.85546875" style="26" customWidth="1"/>
    <col min="10755" max="10755" width="15.5703125" style="26" customWidth="1"/>
    <col min="10756" max="11008" width="8.85546875" style="26"/>
    <col min="11009" max="11009" width="6.7109375" style="26" customWidth="1"/>
    <col min="11010" max="11010" width="31.85546875" style="26" customWidth="1"/>
    <col min="11011" max="11011" width="15.5703125" style="26" customWidth="1"/>
    <col min="11012" max="11264" width="8.85546875" style="26"/>
    <col min="11265" max="11265" width="6.7109375" style="26" customWidth="1"/>
    <col min="11266" max="11266" width="31.85546875" style="26" customWidth="1"/>
    <col min="11267" max="11267" width="15.5703125" style="26" customWidth="1"/>
    <col min="11268" max="11520" width="8.85546875" style="26"/>
    <col min="11521" max="11521" width="6.7109375" style="26" customWidth="1"/>
    <col min="11522" max="11522" width="31.85546875" style="26" customWidth="1"/>
    <col min="11523" max="11523" width="15.5703125" style="26" customWidth="1"/>
    <col min="11524" max="11776" width="8.85546875" style="26"/>
    <col min="11777" max="11777" width="6.7109375" style="26" customWidth="1"/>
    <col min="11778" max="11778" width="31.85546875" style="26" customWidth="1"/>
    <col min="11779" max="11779" width="15.5703125" style="26" customWidth="1"/>
    <col min="11780" max="12032" width="8.85546875" style="26"/>
    <col min="12033" max="12033" width="6.7109375" style="26" customWidth="1"/>
    <col min="12034" max="12034" width="31.85546875" style="26" customWidth="1"/>
    <col min="12035" max="12035" width="15.5703125" style="26" customWidth="1"/>
    <col min="12036" max="12288" width="8.85546875" style="26"/>
    <col min="12289" max="12289" width="6.7109375" style="26" customWidth="1"/>
    <col min="12290" max="12290" width="31.85546875" style="26" customWidth="1"/>
    <col min="12291" max="12291" width="15.5703125" style="26" customWidth="1"/>
    <col min="12292" max="12544" width="8.85546875" style="26"/>
    <col min="12545" max="12545" width="6.7109375" style="26" customWidth="1"/>
    <col min="12546" max="12546" width="31.85546875" style="26" customWidth="1"/>
    <col min="12547" max="12547" width="15.5703125" style="26" customWidth="1"/>
    <col min="12548" max="12800" width="8.85546875" style="26"/>
    <col min="12801" max="12801" width="6.7109375" style="26" customWidth="1"/>
    <col min="12802" max="12802" width="31.85546875" style="26" customWidth="1"/>
    <col min="12803" max="12803" width="15.5703125" style="26" customWidth="1"/>
    <col min="12804" max="13056" width="8.85546875" style="26"/>
    <col min="13057" max="13057" width="6.7109375" style="26" customWidth="1"/>
    <col min="13058" max="13058" width="31.85546875" style="26" customWidth="1"/>
    <col min="13059" max="13059" width="15.5703125" style="26" customWidth="1"/>
    <col min="13060" max="13312" width="8.85546875" style="26"/>
    <col min="13313" max="13313" width="6.7109375" style="26" customWidth="1"/>
    <col min="13314" max="13314" width="31.85546875" style="26" customWidth="1"/>
    <col min="13315" max="13315" width="15.5703125" style="26" customWidth="1"/>
    <col min="13316" max="13568" width="8.85546875" style="26"/>
    <col min="13569" max="13569" width="6.7109375" style="26" customWidth="1"/>
    <col min="13570" max="13570" width="31.85546875" style="26" customWidth="1"/>
    <col min="13571" max="13571" width="15.5703125" style="26" customWidth="1"/>
    <col min="13572" max="13824" width="8.85546875" style="26"/>
    <col min="13825" max="13825" width="6.7109375" style="26" customWidth="1"/>
    <col min="13826" max="13826" width="31.85546875" style="26" customWidth="1"/>
    <col min="13827" max="13827" width="15.5703125" style="26" customWidth="1"/>
    <col min="13828" max="14080" width="8.85546875" style="26"/>
    <col min="14081" max="14081" width="6.7109375" style="26" customWidth="1"/>
    <col min="14082" max="14082" width="31.85546875" style="26" customWidth="1"/>
    <col min="14083" max="14083" width="15.5703125" style="26" customWidth="1"/>
    <col min="14084" max="14336" width="8.85546875" style="26"/>
    <col min="14337" max="14337" width="6.7109375" style="26" customWidth="1"/>
    <col min="14338" max="14338" width="31.85546875" style="26" customWidth="1"/>
    <col min="14339" max="14339" width="15.5703125" style="26" customWidth="1"/>
    <col min="14340" max="14592" width="8.85546875" style="26"/>
    <col min="14593" max="14593" width="6.7109375" style="26" customWidth="1"/>
    <col min="14594" max="14594" width="31.85546875" style="26" customWidth="1"/>
    <col min="14595" max="14595" width="15.5703125" style="26" customWidth="1"/>
    <col min="14596" max="14848" width="8.85546875" style="26"/>
    <col min="14849" max="14849" width="6.7109375" style="26" customWidth="1"/>
    <col min="14850" max="14850" width="31.85546875" style="26" customWidth="1"/>
    <col min="14851" max="14851" width="15.5703125" style="26" customWidth="1"/>
    <col min="14852" max="15104" width="8.85546875" style="26"/>
    <col min="15105" max="15105" width="6.7109375" style="26" customWidth="1"/>
    <col min="15106" max="15106" width="31.85546875" style="26" customWidth="1"/>
    <col min="15107" max="15107" width="15.5703125" style="26" customWidth="1"/>
    <col min="15108" max="15360" width="8.85546875" style="26"/>
    <col min="15361" max="15361" width="6.7109375" style="26" customWidth="1"/>
    <col min="15362" max="15362" width="31.85546875" style="26" customWidth="1"/>
    <col min="15363" max="15363" width="15.5703125" style="26" customWidth="1"/>
    <col min="15364" max="15616" width="8.85546875" style="26"/>
    <col min="15617" max="15617" width="6.7109375" style="26" customWidth="1"/>
    <col min="15618" max="15618" width="31.85546875" style="26" customWidth="1"/>
    <col min="15619" max="15619" width="15.5703125" style="26" customWidth="1"/>
    <col min="15620" max="15872" width="8.85546875" style="26"/>
    <col min="15873" max="15873" width="6.7109375" style="26" customWidth="1"/>
    <col min="15874" max="15874" width="31.85546875" style="26" customWidth="1"/>
    <col min="15875" max="15875" width="15.5703125" style="26" customWidth="1"/>
    <col min="15876" max="16128" width="8.85546875" style="26"/>
    <col min="16129" max="16129" width="6.7109375" style="26" customWidth="1"/>
    <col min="16130" max="16130" width="31.85546875" style="26" customWidth="1"/>
    <col min="16131" max="16131" width="15.5703125" style="26" customWidth="1"/>
    <col min="16132" max="16384" width="8.85546875" style="26"/>
  </cols>
  <sheetData>
    <row r="1" spans="1:4" ht="13.9" customHeight="1" x14ac:dyDescent="0.25">
      <c r="A1" s="25" t="s">
        <v>73</v>
      </c>
    </row>
    <row r="2" spans="1:4" ht="15" x14ac:dyDescent="0.25">
      <c r="A2" s="553"/>
      <c r="B2" s="553"/>
    </row>
    <row r="3" spans="1:4" ht="15" x14ac:dyDescent="0.25">
      <c r="A3"/>
      <c r="B3"/>
      <c r="C3"/>
    </row>
    <row r="4" spans="1:4" ht="56.25" x14ac:dyDescent="0.25">
      <c r="A4" s="664" t="s">
        <v>64</v>
      </c>
      <c r="B4" s="664" t="s">
        <v>1</v>
      </c>
      <c r="C4" s="664" t="s">
        <v>1866</v>
      </c>
      <c r="D4" s="664" t="s">
        <v>1867</v>
      </c>
    </row>
    <row r="5" spans="1:4" x14ac:dyDescent="0.25">
      <c r="A5" s="665">
        <v>1</v>
      </c>
      <c r="B5" s="665" t="s">
        <v>7</v>
      </c>
      <c r="C5" s="667" t="s">
        <v>1856</v>
      </c>
      <c r="D5" s="67">
        <v>20.14</v>
      </c>
    </row>
    <row r="6" spans="1:4" x14ac:dyDescent="0.25">
      <c r="A6" s="665"/>
      <c r="B6" s="665"/>
      <c r="C6" s="667"/>
      <c r="D6" s="67"/>
    </row>
    <row r="7" spans="1:4" x14ac:dyDescent="0.25">
      <c r="A7" s="665">
        <v>2</v>
      </c>
      <c r="B7" s="665" t="s">
        <v>10</v>
      </c>
      <c r="C7" s="667" t="s">
        <v>776</v>
      </c>
      <c r="D7" s="67">
        <v>775.72</v>
      </c>
    </row>
    <row r="8" spans="1:4" ht="51" x14ac:dyDescent="0.25">
      <c r="A8" s="665"/>
      <c r="B8" s="665"/>
      <c r="C8" s="667" t="s">
        <v>68</v>
      </c>
      <c r="D8" s="67">
        <v>775.72</v>
      </c>
    </row>
    <row r="9" spans="1:4" x14ac:dyDescent="0.25">
      <c r="A9" s="665"/>
      <c r="B9" s="665"/>
      <c r="C9" s="667"/>
      <c r="D9" s="67"/>
    </row>
    <row r="10" spans="1:4" x14ac:dyDescent="0.25">
      <c r="A10" s="665">
        <v>3</v>
      </c>
      <c r="B10" s="665" t="s">
        <v>1857</v>
      </c>
      <c r="C10" s="667" t="s">
        <v>776</v>
      </c>
      <c r="D10" s="67">
        <v>10.62</v>
      </c>
    </row>
    <row r="11" spans="1:4" x14ac:dyDescent="0.25">
      <c r="A11" s="665"/>
      <c r="B11" s="665"/>
      <c r="C11" s="667"/>
      <c r="D11" s="67"/>
    </row>
    <row r="12" spans="1:4" x14ac:dyDescent="0.25">
      <c r="A12" s="665">
        <v>4</v>
      </c>
      <c r="B12" s="665" t="s">
        <v>1858</v>
      </c>
      <c r="C12" s="667" t="s">
        <v>776</v>
      </c>
      <c r="D12" s="67">
        <v>39.89</v>
      </c>
    </row>
    <row r="13" spans="1:4" x14ac:dyDescent="0.25">
      <c r="A13" s="665"/>
      <c r="B13" s="665"/>
      <c r="C13" s="667"/>
      <c r="D13" s="67"/>
    </row>
    <row r="14" spans="1:4" x14ac:dyDescent="0.25">
      <c r="A14" s="665">
        <v>5</v>
      </c>
      <c r="B14" s="665" t="s">
        <v>1859</v>
      </c>
      <c r="C14" s="667" t="s">
        <v>778</v>
      </c>
      <c r="D14" s="67">
        <v>0.81</v>
      </c>
    </row>
    <row r="15" spans="1:4" x14ac:dyDescent="0.25">
      <c r="A15" s="665"/>
      <c r="B15" s="665"/>
      <c r="C15" s="667"/>
      <c r="D15" s="67"/>
    </row>
    <row r="16" spans="1:4" x14ac:dyDescent="0.25">
      <c r="A16" s="665">
        <v>6</v>
      </c>
      <c r="B16" s="665" t="s">
        <v>1860</v>
      </c>
      <c r="C16" s="667" t="s">
        <v>776</v>
      </c>
      <c r="D16" s="67">
        <v>12.47</v>
      </c>
    </row>
    <row r="17" spans="1:4" x14ac:dyDescent="0.25">
      <c r="A17" s="665"/>
      <c r="B17" s="665"/>
      <c r="C17" s="667" t="s">
        <v>778</v>
      </c>
      <c r="D17" s="67">
        <v>7.67</v>
      </c>
    </row>
    <row r="18" spans="1:4" x14ac:dyDescent="0.25">
      <c r="A18" s="665"/>
      <c r="B18" s="665"/>
      <c r="C18" s="667"/>
      <c r="D18" s="67"/>
    </row>
    <row r="19" spans="1:4" x14ac:dyDescent="0.25">
      <c r="A19" s="665">
        <v>7</v>
      </c>
      <c r="B19" s="665" t="s">
        <v>21</v>
      </c>
      <c r="C19" s="667" t="s">
        <v>776</v>
      </c>
      <c r="D19" s="67">
        <v>260.87</v>
      </c>
    </row>
    <row r="20" spans="1:4" ht="51" x14ac:dyDescent="0.25">
      <c r="A20" s="665"/>
      <c r="B20" s="665"/>
      <c r="C20" s="667" t="s">
        <v>68</v>
      </c>
      <c r="D20" s="67">
        <v>260.87</v>
      </c>
    </row>
    <row r="21" spans="1:4" x14ac:dyDescent="0.25">
      <c r="A21" s="665"/>
      <c r="B21" s="665"/>
      <c r="C21" s="667"/>
      <c r="D21" s="67"/>
    </row>
    <row r="22" spans="1:4" x14ac:dyDescent="0.25">
      <c r="A22" s="665">
        <v>8</v>
      </c>
      <c r="B22" s="665" t="s">
        <v>24</v>
      </c>
      <c r="C22" s="667" t="s">
        <v>776</v>
      </c>
      <c r="D22" s="67">
        <v>77.27</v>
      </c>
    </row>
    <row r="23" spans="1:4" ht="51" x14ac:dyDescent="0.25">
      <c r="A23" s="665"/>
      <c r="B23" s="665"/>
      <c r="C23" s="667" t="s">
        <v>68</v>
      </c>
      <c r="D23" s="67">
        <v>5</v>
      </c>
    </row>
    <row r="24" spans="1:4" x14ac:dyDescent="0.25">
      <c r="A24" s="665"/>
      <c r="B24" s="665"/>
      <c r="C24" s="667" t="s">
        <v>778</v>
      </c>
      <c r="D24" s="67">
        <v>3</v>
      </c>
    </row>
    <row r="25" spans="1:4" x14ac:dyDescent="0.25">
      <c r="A25" s="665"/>
      <c r="B25" s="665"/>
      <c r="C25" s="667"/>
      <c r="D25" s="67"/>
    </row>
    <row r="26" spans="1:4" ht="51" x14ac:dyDescent="0.25">
      <c r="A26" s="665">
        <v>9</v>
      </c>
      <c r="B26" s="665" t="s">
        <v>25</v>
      </c>
      <c r="C26" s="667" t="s">
        <v>68</v>
      </c>
      <c r="D26" s="67">
        <v>22.9</v>
      </c>
    </row>
    <row r="27" spans="1:4" x14ac:dyDescent="0.25">
      <c r="A27" s="665"/>
      <c r="B27" s="665"/>
      <c r="C27" s="667" t="s">
        <v>776</v>
      </c>
      <c r="D27" s="67">
        <v>730.96</v>
      </c>
    </row>
    <row r="28" spans="1:4" x14ac:dyDescent="0.25">
      <c r="A28" s="665"/>
      <c r="B28" s="665"/>
      <c r="C28" s="667" t="s">
        <v>72</v>
      </c>
      <c r="D28" s="67">
        <v>730.96</v>
      </c>
    </row>
    <row r="29" spans="1:4" x14ac:dyDescent="0.25">
      <c r="A29" s="665"/>
      <c r="B29" s="665"/>
      <c r="C29" s="667"/>
      <c r="D29" s="67"/>
    </row>
    <row r="30" spans="1:4" ht="38.25" x14ac:dyDescent="0.25">
      <c r="A30" s="665">
        <v>10</v>
      </c>
      <c r="B30" s="665" t="s">
        <v>26</v>
      </c>
      <c r="C30" s="667" t="s">
        <v>1855</v>
      </c>
      <c r="D30" s="67">
        <v>2</v>
      </c>
    </row>
    <row r="31" spans="1:4" x14ac:dyDescent="0.25">
      <c r="A31" s="665"/>
      <c r="B31" s="665"/>
      <c r="C31" s="667"/>
      <c r="D31" s="67"/>
    </row>
    <row r="32" spans="1:4" ht="51" x14ac:dyDescent="0.25">
      <c r="A32" s="665">
        <v>11</v>
      </c>
      <c r="B32" s="665" t="s">
        <v>39</v>
      </c>
      <c r="C32" s="667" t="s">
        <v>68</v>
      </c>
      <c r="D32" s="67">
        <v>140.74</v>
      </c>
    </row>
    <row r="33" spans="1:4" x14ac:dyDescent="0.25">
      <c r="A33" s="665"/>
      <c r="B33" s="665"/>
      <c r="C33" s="667"/>
      <c r="D33" s="67"/>
    </row>
    <row r="34" spans="1:4" x14ac:dyDescent="0.25">
      <c r="A34" s="665">
        <v>12</v>
      </c>
      <c r="B34" s="665" t="s">
        <v>29</v>
      </c>
      <c r="C34" s="667" t="s">
        <v>776</v>
      </c>
      <c r="D34" s="67">
        <v>2032.92</v>
      </c>
    </row>
    <row r="35" spans="1:4" ht="51" x14ac:dyDescent="0.25">
      <c r="A35" s="665"/>
      <c r="B35" s="665"/>
      <c r="C35" s="667" t="s">
        <v>68</v>
      </c>
      <c r="D35" s="67">
        <v>2004.52</v>
      </c>
    </row>
    <row r="36" spans="1:4" x14ac:dyDescent="0.25">
      <c r="A36" s="665"/>
      <c r="B36" s="665"/>
      <c r="C36" s="667"/>
      <c r="D36" s="67"/>
    </row>
    <row r="37" spans="1:4" x14ac:dyDescent="0.25">
      <c r="A37" s="665">
        <v>13</v>
      </c>
      <c r="B37" s="665" t="s">
        <v>1861</v>
      </c>
      <c r="C37" s="667" t="s">
        <v>776</v>
      </c>
      <c r="D37" s="67">
        <v>2357</v>
      </c>
    </row>
    <row r="38" spans="1:4" ht="51" x14ac:dyDescent="0.25">
      <c r="A38" s="665"/>
      <c r="B38" s="665"/>
      <c r="C38" s="667" t="s">
        <v>68</v>
      </c>
      <c r="D38" s="67">
        <v>2357</v>
      </c>
    </row>
    <row r="39" spans="1:4" x14ac:dyDescent="0.25">
      <c r="A39" s="665"/>
      <c r="B39" s="665"/>
      <c r="C39" s="667"/>
      <c r="D39" s="67"/>
    </row>
    <row r="40" spans="1:4" x14ac:dyDescent="0.25">
      <c r="A40" s="665">
        <v>14</v>
      </c>
      <c r="B40" s="665" t="s">
        <v>32</v>
      </c>
      <c r="C40" s="667" t="s">
        <v>776</v>
      </c>
      <c r="D40" s="67">
        <v>57.26</v>
      </c>
    </row>
    <row r="41" spans="1:4" x14ac:dyDescent="0.25">
      <c r="A41" s="665"/>
      <c r="B41" s="665"/>
      <c r="C41" s="667" t="s">
        <v>778</v>
      </c>
      <c r="D41" s="67">
        <v>40.78</v>
      </c>
    </row>
    <row r="42" spans="1:4" x14ac:dyDescent="0.25">
      <c r="A42" s="665"/>
      <c r="B42" s="665"/>
      <c r="C42" s="667"/>
      <c r="D42" s="67"/>
    </row>
    <row r="43" spans="1:4" x14ac:dyDescent="0.25">
      <c r="A43" s="665">
        <v>15</v>
      </c>
      <c r="B43" s="665" t="s">
        <v>34</v>
      </c>
      <c r="C43" s="667" t="s">
        <v>776</v>
      </c>
      <c r="D43" s="67">
        <v>2227.9499999999998</v>
      </c>
    </row>
    <row r="44" spans="1:4" ht="51" x14ac:dyDescent="0.25">
      <c r="A44" s="665"/>
      <c r="B44" s="665"/>
      <c r="C44" s="667" t="s">
        <v>68</v>
      </c>
      <c r="D44" s="67">
        <v>2227.9499999999998</v>
      </c>
    </row>
    <row r="45" spans="1:4" ht="25.5" x14ac:dyDescent="0.25">
      <c r="A45" s="665"/>
      <c r="B45" s="665"/>
      <c r="C45" s="667" t="s">
        <v>69</v>
      </c>
      <c r="D45" s="67">
        <v>20</v>
      </c>
    </row>
    <row r="46" spans="1:4" x14ac:dyDescent="0.25">
      <c r="A46" s="665"/>
      <c r="B46" s="665"/>
      <c r="C46" s="667"/>
      <c r="D46" s="67"/>
    </row>
    <row r="47" spans="1:4" x14ac:dyDescent="0.25">
      <c r="A47" s="665">
        <v>16</v>
      </c>
      <c r="B47" s="665" t="s">
        <v>37</v>
      </c>
      <c r="C47" s="667" t="s">
        <v>776</v>
      </c>
      <c r="D47" s="67">
        <v>1181.8399999999999</v>
      </c>
    </row>
    <row r="48" spans="1:4" ht="51" x14ac:dyDescent="0.25">
      <c r="A48" s="665"/>
      <c r="B48" s="665"/>
      <c r="C48" s="667" t="s">
        <v>68</v>
      </c>
      <c r="D48" s="67">
        <v>1181.8399999999999</v>
      </c>
    </row>
    <row r="49" spans="1:4" x14ac:dyDescent="0.25">
      <c r="A49" s="665"/>
      <c r="B49" s="665"/>
      <c r="C49" s="667"/>
      <c r="D49" s="67"/>
    </row>
    <row r="50" spans="1:4" x14ac:dyDescent="0.25">
      <c r="A50" s="665">
        <v>17</v>
      </c>
      <c r="B50" s="665" t="s">
        <v>1862</v>
      </c>
      <c r="C50" s="667" t="s">
        <v>776</v>
      </c>
      <c r="D50" s="67">
        <v>217.26</v>
      </c>
    </row>
    <row r="51" spans="1:4" x14ac:dyDescent="0.25">
      <c r="A51" s="665"/>
      <c r="B51" s="665"/>
      <c r="C51" s="667" t="s">
        <v>778</v>
      </c>
      <c r="D51" s="67">
        <v>89.27</v>
      </c>
    </row>
    <row r="52" spans="1:4" x14ac:dyDescent="0.25">
      <c r="A52" s="665"/>
      <c r="B52" s="665"/>
      <c r="C52" s="667"/>
      <c r="D52" s="67"/>
    </row>
    <row r="53" spans="1:4" x14ac:dyDescent="0.25">
      <c r="A53" s="665">
        <v>18</v>
      </c>
      <c r="B53" s="665" t="s">
        <v>42</v>
      </c>
      <c r="C53" s="667" t="s">
        <v>776</v>
      </c>
      <c r="D53" s="67">
        <v>81.22</v>
      </c>
    </row>
    <row r="54" spans="1:4" ht="51" x14ac:dyDescent="0.25">
      <c r="A54" s="665"/>
      <c r="B54" s="665"/>
      <c r="C54" s="667" t="s">
        <v>68</v>
      </c>
      <c r="D54" s="67">
        <v>1</v>
      </c>
    </row>
    <row r="55" spans="1:4" x14ac:dyDescent="0.25">
      <c r="A55" s="665"/>
      <c r="B55" s="665"/>
      <c r="C55" s="667" t="s">
        <v>778</v>
      </c>
      <c r="D55" s="67">
        <v>0.1</v>
      </c>
    </row>
    <row r="56" spans="1:4" x14ac:dyDescent="0.25">
      <c r="A56" s="665"/>
      <c r="B56" s="665"/>
      <c r="C56" s="667"/>
      <c r="D56" s="67"/>
    </row>
    <row r="57" spans="1:4" x14ac:dyDescent="0.25">
      <c r="A57" s="665">
        <v>19</v>
      </c>
      <c r="B57" s="665" t="s">
        <v>43</v>
      </c>
      <c r="C57" s="667" t="s">
        <v>776</v>
      </c>
      <c r="D57" s="67">
        <v>5.95</v>
      </c>
    </row>
    <row r="58" spans="1:4" x14ac:dyDescent="0.25">
      <c r="A58" s="665"/>
      <c r="B58" s="665"/>
      <c r="C58" s="667" t="s">
        <v>778</v>
      </c>
      <c r="D58" s="67">
        <v>0.27</v>
      </c>
    </row>
    <row r="59" spans="1:4" x14ac:dyDescent="0.25">
      <c r="A59" s="665"/>
      <c r="B59" s="665"/>
      <c r="C59" s="667"/>
      <c r="D59" s="67"/>
    </row>
    <row r="60" spans="1:4" x14ac:dyDescent="0.25">
      <c r="A60" s="665">
        <v>20</v>
      </c>
      <c r="B60" s="665" t="s">
        <v>45</v>
      </c>
      <c r="C60" s="667" t="s">
        <v>776</v>
      </c>
      <c r="D60" s="67">
        <v>0.54</v>
      </c>
    </row>
    <row r="61" spans="1:4" ht="51" x14ac:dyDescent="0.25">
      <c r="A61" s="665"/>
      <c r="B61" s="665"/>
      <c r="C61" s="667" t="s">
        <v>68</v>
      </c>
      <c r="D61" s="67">
        <v>0.05</v>
      </c>
    </row>
    <row r="62" spans="1:4" ht="25.5" x14ac:dyDescent="0.25">
      <c r="A62" s="665"/>
      <c r="B62" s="665"/>
      <c r="C62" s="667" t="s">
        <v>69</v>
      </c>
      <c r="D62" s="67">
        <v>0.04</v>
      </c>
    </row>
    <row r="63" spans="1:4" x14ac:dyDescent="0.25">
      <c r="A63" s="665"/>
      <c r="B63" s="665"/>
      <c r="C63" s="667"/>
      <c r="D63" s="67"/>
    </row>
    <row r="64" spans="1:4" x14ac:dyDescent="0.25">
      <c r="A64" s="665">
        <v>21</v>
      </c>
      <c r="B64" s="665" t="s">
        <v>1863</v>
      </c>
      <c r="C64" s="667" t="s">
        <v>776</v>
      </c>
      <c r="D64" s="67">
        <v>334.98</v>
      </c>
    </row>
    <row r="65" spans="1:4" ht="51" x14ac:dyDescent="0.25">
      <c r="A65" s="665"/>
      <c r="B65" s="665"/>
      <c r="C65" s="667" t="s">
        <v>68</v>
      </c>
      <c r="D65" s="67">
        <v>334.98</v>
      </c>
    </row>
    <row r="66" spans="1:4" ht="25.5" x14ac:dyDescent="0.25">
      <c r="A66" s="665"/>
      <c r="B66" s="665"/>
      <c r="C66" s="667" t="s">
        <v>69</v>
      </c>
      <c r="D66" s="67">
        <v>1</v>
      </c>
    </row>
    <row r="67" spans="1:4" x14ac:dyDescent="0.25">
      <c r="A67" s="665"/>
      <c r="B67" s="665"/>
      <c r="C67" s="667"/>
      <c r="D67" s="67"/>
    </row>
    <row r="68" spans="1:4" x14ac:dyDescent="0.25">
      <c r="A68" s="665">
        <v>22</v>
      </c>
      <c r="B68" s="665" t="s">
        <v>55</v>
      </c>
      <c r="C68" s="667" t="s">
        <v>776</v>
      </c>
      <c r="D68" s="67">
        <v>1.87</v>
      </c>
    </row>
    <row r="69" spans="1:4" x14ac:dyDescent="0.25">
      <c r="A69" s="665"/>
      <c r="B69" s="665"/>
      <c r="C69" s="667" t="s">
        <v>778</v>
      </c>
      <c r="D69" s="67">
        <v>1.87</v>
      </c>
    </row>
    <row r="70" spans="1:4" x14ac:dyDescent="0.25">
      <c r="A70" s="665"/>
      <c r="B70" s="665"/>
      <c r="C70" s="667" t="s">
        <v>72</v>
      </c>
      <c r="D70" s="67">
        <v>1.87</v>
      </c>
    </row>
    <row r="71" spans="1:4" x14ac:dyDescent="0.25">
      <c r="A71" s="665"/>
      <c r="B71" s="665"/>
      <c r="C71" s="667"/>
      <c r="D71" s="67"/>
    </row>
    <row r="72" spans="1:4" x14ac:dyDescent="0.25">
      <c r="A72" s="665">
        <v>23</v>
      </c>
      <c r="B72" s="665" t="s">
        <v>50</v>
      </c>
      <c r="C72" s="667" t="s">
        <v>776</v>
      </c>
      <c r="D72" s="67">
        <v>83.46</v>
      </c>
    </row>
    <row r="73" spans="1:4" x14ac:dyDescent="0.25">
      <c r="A73" s="665"/>
      <c r="B73" s="665"/>
      <c r="C73" s="667"/>
      <c r="D73" s="67"/>
    </row>
    <row r="74" spans="1:4" ht="51" x14ac:dyDescent="0.25">
      <c r="A74" s="665">
        <v>24</v>
      </c>
      <c r="B74" s="665" t="s">
        <v>1864</v>
      </c>
      <c r="C74" s="667" t="s">
        <v>68</v>
      </c>
      <c r="D74" s="67">
        <v>847</v>
      </c>
    </row>
    <row r="75" spans="1:4" x14ac:dyDescent="0.25">
      <c r="A75" s="665"/>
      <c r="B75" s="665"/>
      <c r="C75" s="667" t="s">
        <v>778</v>
      </c>
      <c r="D75" s="67">
        <v>13</v>
      </c>
    </row>
    <row r="76" spans="1:4" ht="25.5" x14ac:dyDescent="0.25">
      <c r="A76" s="666" t="s">
        <v>1865</v>
      </c>
      <c r="B76" s="665"/>
      <c r="C76" s="667"/>
      <c r="D76" s="668">
        <v>21582.400000000001</v>
      </c>
    </row>
    <row r="77" spans="1:4" x14ac:dyDescent="0.25">
      <c r="A77" s="26"/>
      <c r="C77" s="26"/>
    </row>
  </sheetData>
  <mergeCells count="1">
    <mergeCell ref="A2:B2"/>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3"/>
  <sheetViews>
    <sheetView workbookViewId="0">
      <selection activeCell="D28" sqref="D28"/>
    </sheetView>
  </sheetViews>
  <sheetFormatPr defaultRowHeight="15" x14ac:dyDescent="0.25"/>
  <cols>
    <col min="1" max="1" width="37.7109375" customWidth="1"/>
    <col min="2" max="2" width="22" customWidth="1"/>
    <col min="3" max="3" width="19.140625" customWidth="1"/>
    <col min="4" max="4" width="13" customWidth="1"/>
    <col min="5" max="5" width="11.85546875" customWidth="1"/>
    <col min="257" max="257" width="37.7109375" customWidth="1"/>
    <col min="258" max="258" width="22" customWidth="1"/>
    <col min="259" max="259" width="19.140625" customWidth="1"/>
    <col min="260" max="260" width="13" customWidth="1"/>
    <col min="261" max="261" width="11.85546875" customWidth="1"/>
    <col min="513" max="513" width="37.7109375" customWidth="1"/>
    <col min="514" max="514" width="22" customWidth="1"/>
    <col min="515" max="515" width="19.140625" customWidth="1"/>
    <col min="516" max="516" width="13" customWidth="1"/>
    <col min="517" max="517" width="11.85546875" customWidth="1"/>
    <col min="769" max="769" width="37.7109375" customWidth="1"/>
    <col min="770" max="770" width="22" customWidth="1"/>
    <col min="771" max="771" width="19.140625" customWidth="1"/>
    <col min="772" max="772" width="13" customWidth="1"/>
    <col min="773" max="773" width="11.85546875" customWidth="1"/>
    <col min="1025" max="1025" width="37.7109375" customWidth="1"/>
    <col min="1026" max="1026" width="22" customWidth="1"/>
    <col min="1027" max="1027" width="19.140625" customWidth="1"/>
    <col min="1028" max="1028" width="13" customWidth="1"/>
    <col min="1029" max="1029" width="11.85546875" customWidth="1"/>
    <col min="1281" max="1281" width="37.7109375" customWidth="1"/>
    <col min="1282" max="1282" width="22" customWidth="1"/>
    <col min="1283" max="1283" width="19.140625" customWidth="1"/>
    <col min="1284" max="1284" width="13" customWidth="1"/>
    <col min="1285" max="1285" width="11.85546875" customWidth="1"/>
    <col min="1537" max="1537" width="37.7109375" customWidth="1"/>
    <col min="1538" max="1538" width="22" customWidth="1"/>
    <col min="1539" max="1539" width="19.140625" customWidth="1"/>
    <col min="1540" max="1540" width="13" customWidth="1"/>
    <col min="1541" max="1541" width="11.85546875" customWidth="1"/>
    <col min="1793" max="1793" width="37.7109375" customWidth="1"/>
    <col min="1794" max="1794" width="22" customWidth="1"/>
    <col min="1795" max="1795" width="19.140625" customWidth="1"/>
    <col min="1796" max="1796" width="13" customWidth="1"/>
    <col min="1797" max="1797" width="11.85546875" customWidth="1"/>
    <col min="2049" max="2049" width="37.7109375" customWidth="1"/>
    <col min="2050" max="2050" width="22" customWidth="1"/>
    <col min="2051" max="2051" width="19.140625" customWidth="1"/>
    <col min="2052" max="2052" width="13" customWidth="1"/>
    <col min="2053" max="2053" width="11.85546875" customWidth="1"/>
    <col min="2305" max="2305" width="37.7109375" customWidth="1"/>
    <col min="2306" max="2306" width="22" customWidth="1"/>
    <col min="2307" max="2307" width="19.140625" customWidth="1"/>
    <col min="2308" max="2308" width="13" customWidth="1"/>
    <col min="2309" max="2309" width="11.85546875" customWidth="1"/>
    <col min="2561" max="2561" width="37.7109375" customWidth="1"/>
    <col min="2562" max="2562" width="22" customWidth="1"/>
    <col min="2563" max="2563" width="19.140625" customWidth="1"/>
    <col min="2564" max="2564" width="13" customWidth="1"/>
    <col min="2565" max="2565" width="11.85546875" customWidth="1"/>
    <col min="2817" max="2817" width="37.7109375" customWidth="1"/>
    <col min="2818" max="2818" width="22" customWidth="1"/>
    <col min="2819" max="2819" width="19.140625" customWidth="1"/>
    <col min="2820" max="2820" width="13" customWidth="1"/>
    <col min="2821" max="2821" width="11.85546875" customWidth="1"/>
    <col min="3073" max="3073" width="37.7109375" customWidth="1"/>
    <col min="3074" max="3074" width="22" customWidth="1"/>
    <col min="3075" max="3075" width="19.140625" customWidth="1"/>
    <col min="3076" max="3076" width="13" customWidth="1"/>
    <col min="3077" max="3077" width="11.85546875" customWidth="1"/>
    <col min="3329" max="3329" width="37.7109375" customWidth="1"/>
    <col min="3330" max="3330" width="22" customWidth="1"/>
    <col min="3331" max="3331" width="19.140625" customWidth="1"/>
    <col min="3332" max="3332" width="13" customWidth="1"/>
    <col min="3333" max="3333" width="11.85546875" customWidth="1"/>
    <col min="3585" max="3585" width="37.7109375" customWidth="1"/>
    <col min="3586" max="3586" width="22" customWidth="1"/>
    <col min="3587" max="3587" width="19.140625" customWidth="1"/>
    <col min="3588" max="3588" width="13" customWidth="1"/>
    <col min="3589" max="3589" width="11.85546875" customWidth="1"/>
    <col min="3841" max="3841" width="37.7109375" customWidth="1"/>
    <col min="3842" max="3842" width="22" customWidth="1"/>
    <col min="3843" max="3843" width="19.140625" customWidth="1"/>
    <col min="3844" max="3844" width="13" customWidth="1"/>
    <col min="3845" max="3845" width="11.85546875" customWidth="1"/>
    <col min="4097" max="4097" width="37.7109375" customWidth="1"/>
    <col min="4098" max="4098" width="22" customWidth="1"/>
    <col min="4099" max="4099" width="19.140625" customWidth="1"/>
    <col min="4100" max="4100" width="13" customWidth="1"/>
    <col min="4101" max="4101" width="11.85546875" customWidth="1"/>
    <col min="4353" max="4353" width="37.7109375" customWidth="1"/>
    <col min="4354" max="4354" width="22" customWidth="1"/>
    <col min="4355" max="4355" width="19.140625" customWidth="1"/>
    <col min="4356" max="4356" width="13" customWidth="1"/>
    <col min="4357" max="4357" width="11.85546875" customWidth="1"/>
    <col min="4609" max="4609" width="37.7109375" customWidth="1"/>
    <col min="4610" max="4610" width="22" customWidth="1"/>
    <col min="4611" max="4611" width="19.140625" customWidth="1"/>
    <col min="4612" max="4612" width="13" customWidth="1"/>
    <col min="4613" max="4613" width="11.85546875" customWidth="1"/>
    <col min="4865" max="4865" width="37.7109375" customWidth="1"/>
    <col min="4866" max="4866" width="22" customWidth="1"/>
    <col min="4867" max="4867" width="19.140625" customWidth="1"/>
    <col min="4868" max="4868" width="13" customWidth="1"/>
    <col min="4869" max="4869" width="11.85546875" customWidth="1"/>
    <col min="5121" max="5121" width="37.7109375" customWidth="1"/>
    <col min="5122" max="5122" width="22" customWidth="1"/>
    <col min="5123" max="5123" width="19.140625" customWidth="1"/>
    <col min="5124" max="5124" width="13" customWidth="1"/>
    <col min="5125" max="5125" width="11.85546875" customWidth="1"/>
    <col min="5377" max="5377" width="37.7109375" customWidth="1"/>
    <col min="5378" max="5378" width="22" customWidth="1"/>
    <col min="5379" max="5379" width="19.140625" customWidth="1"/>
    <col min="5380" max="5380" width="13" customWidth="1"/>
    <col min="5381" max="5381" width="11.85546875" customWidth="1"/>
    <col min="5633" max="5633" width="37.7109375" customWidth="1"/>
    <col min="5634" max="5634" width="22" customWidth="1"/>
    <col min="5635" max="5635" width="19.140625" customWidth="1"/>
    <col min="5636" max="5636" width="13" customWidth="1"/>
    <col min="5637" max="5637" width="11.85546875" customWidth="1"/>
    <col min="5889" max="5889" width="37.7109375" customWidth="1"/>
    <col min="5890" max="5890" width="22" customWidth="1"/>
    <col min="5891" max="5891" width="19.140625" customWidth="1"/>
    <col min="5892" max="5892" width="13" customWidth="1"/>
    <col min="5893" max="5893" width="11.85546875" customWidth="1"/>
    <col min="6145" max="6145" width="37.7109375" customWidth="1"/>
    <col min="6146" max="6146" width="22" customWidth="1"/>
    <col min="6147" max="6147" width="19.140625" customWidth="1"/>
    <col min="6148" max="6148" width="13" customWidth="1"/>
    <col min="6149" max="6149" width="11.85546875" customWidth="1"/>
    <col min="6401" max="6401" width="37.7109375" customWidth="1"/>
    <col min="6402" max="6402" width="22" customWidth="1"/>
    <col min="6403" max="6403" width="19.140625" customWidth="1"/>
    <col min="6404" max="6404" width="13" customWidth="1"/>
    <col min="6405" max="6405" width="11.85546875" customWidth="1"/>
    <col min="6657" max="6657" width="37.7109375" customWidth="1"/>
    <col min="6658" max="6658" width="22" customWidth="1"/>
    <col min="6659" max="6659" width="19.140625" customWidth="1"/>
    <col min="6660" max="6660" width="13" customWidth="1"/>
    <col min="6661" max="6661" width="11.85546875" customWidth="1"/>
    <col min="6913" max="6913" width="37.7109375" customWidth="1"/>
    <col min="6914" max="6914" width="22" customWidth="1"/>
    <col min="6915" max="6915" width="19.140625" customWidth="1"/>
    <col min="6916" max="6916" width="13" customWidth="1"/>
    <col min="6917" max="6917" width="11.85546875" customWidth="1"/>
    <col min="7169" max="7169" width="37.7109375" customWidth="1"/>
    <col min="7170" max="7170" width="22" customWidth="1"/>
    <col min="7171" max="7171" width="19.140625" customWidth="1"/>
    <col min="7172" max="7172" width="13" customWidth="1"/>
    <col min="7173" max="7173" width="11.85546875" customWidth="1"/>
    <col min="7425" max="7425" width="37.7109375" customWidth="1"/>
    <col min="7426" max="7426" width="22" customWidth="1"/>
    <col min="7427" max="7427" width="19.140625" customWidth="1"/>
    <col min="7428" max="7428" width="13" customWidth="1"/>
    <col min="7429" max="7429" width="11.85546875" customWidth="1"/>
    <col min="7681" max="7681" width="37.7109375" customWidth="1"/>
    <col min="7682" max="7682" width="22" customWidth="1"/>
    <col min="7683" max="7683" width="19.140625" customWidth="1"/>
    <col min="7684" max="7684" width="13" customWidth="1"/>
    <col min="7685" max="7685" width="11.85546875" customWidth="1"/>
    <col min="7937" max="7937" width="37.7109375" customWidth="1"/>
    <col min="7938" max="7938" width="22" customWidth="1"/>
    <col min="7939" max="7939" width="19.140625" customWidth="1"/>
    <col min="7940" max="7940" width="13" customWidth="1"/>
    <col min="7941" max="7941" width="11.85546875" customWidth="1"/>
    <col min="8193" max="8193" width="37.7109375" customWidth="1"/>
    <col min="8194" max="8194" width="22" customWidth="1"/>
    <col min="8195" max="8195" width="19.140625" customWidth="1"/>
    <col min="8196" max="8196" width="13" customWidth="1"/>
    <col min="8197" max="8197" width="11.85546875" customWidth="1"/>
    <col min="8449" max="8449" width="37.7109375" customWidth="1"/>
    <col min="8450" max="8450" width="22" customWidth="1"/>
    <col min="8451" max="8451" width="19.140625" customWidth="1"/>
    <col min="8452" max="8452" width="13" customWidth="1"/>
    <col min="8453" max="8453" width="11.85546875" customWidth="1"/>
    <col min="8705" max="8705" width="37.7109375" customWidth="1"/>
    <col min="8706" max="8706" width="22" customWidth="1"/>
    <col min="8707" max="8707" width="19.140625" customWidth="1"/>
    <col min="8708" max="8708" width="13" customWidth="1"/>
    <col min="8709" max="8709" width="11.85546875" customWidth="1"/>
    <col min="8961" max="8961" width="37.7109375" customWidth="1"/>
    <col min="8962" max="8962" width="22" customWidth="1"/>
    <col min="8963" max="8963" width="19.140625" customWidth="1"/>
    <col min="8964" max="8964" width="13" customWidth="1"/>
    <col min="8965" max="8965" width="11.85546875" customWidth="1"/>
    <col min="9217" max="9217" width="37.7109375" customWidth="1"/>
    <col min="9218" max="9218" width="22" customWidth="1"/>
    <col min="9219" max="9219" width="19.140625" customWidth="1"/>
    <col min="9220" max="9220" width="13" customWidth="1"/>
    <col min="9221" max="9221" width="11.85546875" customWidth="1"/>
    <col min="9473" max="9473" width="37.7109375" customWidth="1"/>
    <col min="9474" max="9474" width="22" customWidth="1"/>
    <col min="9475" max="9475" width="19.140625" customWidth="1"/>
    <col min="9476" max="9476" width="13" customWidth="1"/>
    <col min="9477" max="9477" width="11.85546875" customWidth="1"/>
    <col min="9729" max="9729" width="37.7109375" customWidth="1"/>
    <col min="9730" max="9730" width="22" customWidth="1"/>
    <col min="9731" max="9731" width="19.140625" customWidth="1"/>
    <col min="9732" max="9732" width="13" customWidth="1"/>
    <col min="9733" max="9733" width="11.85546875" customWidth="1"/>
    <col min="9985" max="9985" width="37.7109375" customWidth="1"/>
    <col min="9986" max="9986" width="22" customWidth="1"/>
    <col min="9987" max="9987" width="19.140625" customWidth="1"/>
    <col min="9988" max="9988" width="13" customWidth="1"/>
    <col min="9989" max="9989" width="11.85546875" customWidth="1"/>
    <col min="10241" max="10241" width="37.7109375" customWidth="1"/>
    <col min="10242" max="10242" width="22" customWidth="1"/>
    <col min="10243" max="10243" width="19.140625" customWidth="1"/>
    <col min="10244" max="10244" width="13" customWidth="1"/>
    <col min="10245" max="10245" width="11.85546875" customWidth="1"/>
    <col min="10497" max="10497" width="37.7109375" customWidth="1"/>
    <col min="10498" max="10498" width="22" customWidth="1"/>
    <col min="10499" max="10499" width="19.140625" customWidth="1"/>
    <col min="10500" max="10500" width="13" customWidth="1"/>
    <col min="10501" max="10501" width="11.85546875" customWidth="1"/>
    <col min="10753" max="10753" width="37.7109375" customWidth="1"/>
    <col min="10754" max="10754" width="22" customWidth="1"/>
    <col min="10755" max="10755" width="19.140625" customWidth="1"/>
    <col min="10756" max="10756" width="13" customWidth="1"/>
    <col min="10757" max="10757" width="11.85546875" customWidth="1"/>
    <col min="11009" max="11009" width="37.7109375" customWidth="1"/>
    <col min="11010" max="11010" width="22" customWidth="1"/>
    <col min="11011" max="11011" width="19.140625" customWidth="1"/>
    <col min="11012" max="11012" width="13" customWidth="1"/>
    <col min="11013" max="11013" width="11.85546875" customWidth="1"/>
    <col min="11265" max="11265" width="37.7109375" customWidth="1"/>
    <col min="11266" max="11266" width="22" customWidth="1"/>
    <col min="11267" max="11267" width="19.140625" customWidth="1"/>
    <col min="11268" max="11268" width="13" customWidth="1"/>
    <col min="11269" max="11269" width="11.85546875" customWidth="1"/>
    <col min="11521" max="11521" width="37.7109375" customWidth="1"/>
    <col min="11522" max="11522" width="22" customWidth="1"/>
    <col min="11523" max="11523" width="19.140625" customWidth="1"/>
    <col min="11524" max="11524" width="13" customWidth="1"/>
    <col min="11525" max="11525" width="11.85546875" customWidth="1"/>
    <col min="11777" max="11777" width="37.7109375" customWidth="1"/>
    <col min="11778" max="11778" width="22" customWidth="1"/>
    <col min="11779" max="11779" width="19.140625" customWidth="1"/>
    <col min="11780" max="11780" width="13" customWidth="1"/>
    <col min="11781" max="11781" width="11.85546875" customWidth="1"/>
    <col min="12033" max="12033" width="37.7109375" customWidth="1"/>
    <col min="12034" max="12034" width="22" customWidth="1"/>
    <col min="12035" max="12035" width="19.140625" customWidth="1"/>
    <col min="12036" max="12036" width="13" customWidth="1"/>
    <col min="12037" max="12037" width="11.85546875" customWidth="1"/>
    <col min="12289" max="12289" width="37.7109375" customWidth="1"/>
    <col min="12290" max="12290" width="22" customWidth="1"/>
    <col min="12291" max="12291" width="19.140625" customWidth="1"/>
    <col min="12292" max="12292" width="13" customWidth="1"/>
    <col min="12293" max="12293" width="11.85546875" customWidth="1"/>
    <col min="12545" max="12545" width="37.7109375" customWidth="1"/>
    <col min="12546" max="12546" width="22" customWidth="1"/>
    <col min="12547" max="12547" width="19.140625" customWidth="1"/>
    <col min="12548" max="12548" width="13" customWidth="1"/>
    <col min="12549" max="12549" width="11.85546875" customWidth="1"/>
    <col min="12801" max="12801" width="37.7109375" customWidth="1"/>
    <col min="12802" max="12802" width="22" customWidth="1"/>
    <col min="12803" max="12803" width="19.140625" customWidth="1"/>
    <col min="12804" max="12804" width="13" customWidth="1"/>
    <col min="12805" max="12805" width="11.85546875" customWidth="1"/>
    <col min="13057" max="13057" width="37.7109375" customWidth="1"/>
    <col min="13058" max="13058" width="22" customWidth="1"/>
    <col min="13059" max="13059" width="19.140625" customWidth="1"/>
    <col min="13060" max="13060" width="13" customWidth="1"/>
    <col min="13061" max="13061" width="11.85546875" customWidth="1"/>
    <col min="13313" max="13313" width="37.7109375" customWidth="1"/>
    <col min="13314" max="13314" width="22" customWidth="1"/>
    <col min="13315" max="13315" width="19.140625" customWidth="1"/>
    <col min="13316" max="13316" width="13" customWidth="1"/>
    <col min="13317" max="13317" width="11.85546875" customWidth="1"/>
    <col min="13569" max="13569" width="37.7109375" customWidth="1"/>
    <col min="13570" max="13570" width="22" customWidth="1"/>
    <col min="13571" max="13571" width="19.140625" customWidth="1"/>
    <col min="13572" max="13572" width="13" customWidth="1"/>
    <col min="13573" max="13573" width="11.85546875" customWidth="1"/>
    <col min="13825" max="13825" width="37.7109375" customWidth="1"/>
    <col min="13826" max="13826" width="22" customWidth="1"/>
    <col min="13827" max="13827" width="19.140625" customWidth="1"/>
    <col min="13828" max="13828" width="13" customWidth="1"/>
    <col min="13829" max="13829" width="11.85546875" customWidth="1"/>
    <col min="14081" max="14081" width="37.7109375" customWidth="1"/>
    <col min="14082" max="14082" width="22" customWidth="1"/>
    <col min="14083" max="14083" width="19.140625" customWidth="1"/>
    <col min="14084" max="14084" width="13" customWidth="1"/>
    <col min="14085" max="14085" width="11.85546875" customWidth="1"/>
    <col min="14337" max="14337" width="37.7109375" customWidth="1"/>
    <col min="14338" max="14338" width="22" customWidth="1"/>
    <col min="14339" max="14339" width="19.140625" customWidth="1"/>
    <col min="14340" max="14340" width="13" customWidth="1"/>
    <col min="14341" max="14341" width="11.85546875" customWidth="1"/>
    <col min="14593" max="14593" width="37.7109375" customWidth="1"/>
    <col min="14594" max="14594" width="22" customWidth="1"/>
    <col min="14595" max="14595" width="19.140625" customWidth="1"/>
    <col min="14596" max="14596" width="13" customWidth="1"/>
    <col min="14597" max="14597" width="11.85546875" customWidth="1"/>
    <col min="14849" max="14849" width="37.7109375" customWidth="1"/>
    <col min="14850" max="14850" width="22" customWidth="1"/>
    <col min="14851" max="14851" width="19.140625" customWidth="1"/>
    <col min="14852" max="14852" width="13" customWidth="1"/>
    <col min="14853" max="14853" width="11.85546875" customWidth="1"/>
    <col min="15105" max="15105" width="37.7109375" customWidth="1"/>
    <col min="15106" max="15106" width="22" customWidth="1"/>
    <col min="15107" max="15107" width="19.140625" customWidth="1"/>
    <col min="15108" max="15108" width="13" customWidth="1"/>
    <col min="15109" max="15109" width="11.85546875" customWidth="1"/>
    <col min="15361" max="15361" width="37.7109375" customWidth="1"/>
    <col min="15362" max="15362" width="22" customWidth="1"/>
    <col min="15363" max="15363" width="19.140625" customWidth="1"/>
    <col min="15364" max="15364" width="13" customWidth="1"/>
    <col min="15365" max="15365" width="11.85546875" customWidth="1"/>
    <col min="15617" max="15617" width="37.7109375" customWidth="1"/>
    <col min="15618" max="15618" width="22" customWidth="1"/>
    <col min="15619" max="15619" width="19.140625" customWidth="1"/>
    <col min="15620" max="15620" width="13" customWidth="1"/>
    <col min="15621" max="15621" width="11.85546875" customWidth="1"/>
    <col min="15873" max="15873" width="37.7109375" customWidth="1"/>
    <col min="15874" max="15874" width="22" customWidth="1"/>
    <col min="15875" max="15875" width="19.140625" customWidth="1"/>
    <col min="15876" max="15876" width="13" customWidth="1"/>
    <col min="15877" max="15877" width="11.85546875" customWidth="1"/>
    <col min="16129" max="16129" width="37.7109375" customWidth="1"/>
    <col min="16130" max="16130" width="22" customWidth="1"/>
    <col min="16131" max="16131" width="19.140625" customWidth="1"/>
    <col min="16132" max="16132" width="13" customWidth="1"/>
    <col min="16133" max="16133" width="11.85546875" customWidth="1"/>
  </cols>
  <sheetData>
    <row r="1" spans="1:5" s="81" customFormat="1" ht="16.5" thickBot="1" x14ac:dyDescent="0.3">
      <c r="A1" s="593" t="s">
        <v>169</v>
      </c>
      <c r="B1" s="594"/>
      <c r="C1" s="594"/>
      <c r="D1" s="594"/>
      <c r="E1" s="594"/>
    </row>
    <row r="2" spans="1:5" s="81" customFormat="1" ht="15.75" x14ac:dyDescent="0.25">
      <c r="A2" s="82"/>
      <c r="B2" s="82"/>
      <c r="C2" s="82"/>
      <c r="D2" s="82"/>
      <c r="E2" s="82"/>
    </row>
    <row r="4" spans="1:5" x14ac:dyDescent="0.25">
      <c r="A4" s="29" t="s">
        <v>47</v>
      </c>
      <c r="B4" s="34" t="s">
        <v>80</v>
      </c>
      <c r="C4" s="33"/>
      <c r="D4" s="33"/>
      <c r="E4" s="33"/>
    </row>
    <row r="5" spans="1:5" ht="26.25" x14ac:dyDescent="0.25">
      <c r="A5" s="64"/>
      <c r="B5" s="35" t="s">
        <v>81</v>
      </c>
      <c r="C5" s="36" t="s">
        <v>82</v>
      </c>
      <c r="D5" s="36" t="s">
        <v>83</v>
      </c>
      <c r="E5" s="36" t="s">
        <v>84</v>
      </c>
    </row>
    <row r="6" spans="1:5" x14ac:dyDescent="0.25">
      <c r="A6" s="65"/>
      <c r="B6" s="37"/>
      <c r="C6" s="66" t="s">
        <v>85</v>
      </c>
      <c r="D6" s="38" t="s">
        <v>86</v>
      </c>
      <c r="E6" s="38" t="s">
        <v>87</v>
      </c>
    </row>
    <row r="7" spans="1:5" x14ac:dyDescent="0.25">
      <c r="A7" s="41" t="s">
        <v>88</v>
      </c>
      <c r="B7" s="39" t="s">
        <v>138</v>
      </c>
      <c r="C7" s="68"/>
      <c r="D7" s="40"/>
      <c r="E7" s="40"/>
    </row>
    <row r="8" spans="1:5" x14ac:dyDescent="0.25">
      <c r="A8" s="41"/>
      <c r="B8" s="69" t="s">
        <v>139</v>
      </c>
      <c r="C8" s="68"/>
      <c r="D8" s="40"/>
      <c r="E8" s="40"/>
    </row>
    <row r="9" spans="1:5" x14ac:dyDescent="0.25">
      <c r="A9" s="41"/>
      <c r="B9" s="39" t="s">
        <v>790</v>
      </c>
      <c r="C9" s="68">
        <v>4.3699999999999992</v>
      </c>
      <c r="D9" s="40"/>
      <c r="E9" s="40"/>
    </row>
    <row r="10" spans="1:5" x14ac:dyDescent="0.25">
      <c r="A10" s="41"/>
      <c r="B10" s="39" t="s">
        <v>162</v>
      </c>
      <c r="C10" s="68">
        <v>0.40000000000000213</v>
      </c>
      <c r="D10" s="40"/>
      <c r="E10" s="40"/>
    </row>
    <row r="11" spans="1:5" x14ac:dyDescent="0.25">
      <c r="A11" s="41"/>
      <c r="B11" s="39" t="s">
        <v>791</v>
      </c>
      <c r="C11" s="68">
        <v>1.9999999999999796E-2</v>
      </c>
      <c r="D11" s="40"/>
      <c r="E11" s="40"/>
    </row>
    <row r="12" spans="1:5" x14ac:dyDescent="0.25">
      <c r="A12" s="41"/>
      <c r="B12" s="39" t="s">
        <v>762</v>
      </c>
      <c r="C12" s="68">
        <v>6.0000000000000053E-2</v>
      </c>
      <c r="D12" s="40"/>
      <c r="E12" s="40"/>
    </row>
    <row r="13" spans="1:5" x14ac:dyDescent="0.25">
      <c r="A13" s="41"/>
      <c r="B13" s="39" t="s">
        <v>792</v>
      </c>
      <c r="C13" s="68">
        <v>0.10999999999999988</v>
      </c>
      <c r="D13" s="40"/>
      <c r="E13" s="40"/>
    </row>
    <row r="14" spans="1:5" x14ac:dyDescent="0.25">
      <c r="A14" s="41"/>
      <c r="B14" s="39" t="s">
        <v>793</v>
      </c>
      <c r="C14" s="68">
        <v>1.0000000000000009E-2</v>
      </c>
      <c r="D14" s="40"/>
      <c r="E14" s="40"/>
    </row>
    <row r="15" spans="1:5" x14ac:dyDescent="0.25">
      <c r="A15" s="41"/>
      <c r="B15" s="39" t="s">
        <v>794</v>
      </c>
      <c r="C15" s="68">
        <v>16.48</v>
      </c>
      <c r="D15" s="40"/>
      <c r="E15" s="40"/>
    </row>
    <row r="16" spans="1:5" x14ac:dyDescent="0.25">
      <c r="A16" s="41"/>
      <c r="B16" s="39" t="s">
        <v>795</v>
      </c>
      <c r="C16" s="67">
        <f>14+44.62</f>
        <v>58.62</v>
      </c>
      <c r="D16" s="42"/>
      <c r="E16" s="42"/>
    </row>
    <row r="17" spans="1:5" x14ac:dyDescent="0.25">
      <c r="A17" s="41"/>
      <c r="B17" s="39" t="s">
        <v>796</v>
      </c>
      <c r="C17" s="68">
        <v>1.1499999999999999</v>
      </c>
      <c r="D17" s="40"/>
      <c r="E17" s="40"/>
    </row>
    <row r="18" spans="1:5" x14ac:dyDescent="0.25">
      <c r="A18" s="41"/>
      <c r="B18" s="69"/>
      <c r="C18" s="223">
        <f>SUM(C9:C17)</f>
        <v>81.22</v>
      </c>
      <c r="D18" s="40"/>
      <c r="E18" s="40"/>
    </row>
    <row r="19" spans="1:5" x14ac:dyDescent="0.25">
      <c r="A19" s="49"/>
      <c r="B19" s="50" t="s">
        <v>141</v>
      </c>
      <c r="C19" s="44"/>
      <c r="D19" s="44"/>
      <c r="E19" s="44"/>
    </row>
    <row r="20" spans="1:5" x14ac:dyDescent="0.25">
      <c r="A20" s="49"/>
      <c r="B20" s="50"/>
      <c r="C20" s="44"/>
      <c r="D20" s="44"/>
      <c r="E20" s="44"/>
    </row>
    <row r="21" spans="1:5" x14ac:dyDescent="0.25">
      <c r="A21" s="49"/>
      <c r="B21" s="41" t="s">
        <v>797</v>
      </c>
      <c r="C21" s="224">
        <v>9.35</v>
      </c>
      <c r="D21" s="44"/>
      <c r="E21" s="44"/>
    </row>
    <row r="22" spans="1:5" x14ac:dyDescent="0.25">
      <c r="A22" s="49"/>
      <c r="B22" s="41"/>
      <c r="C22" s="44"/>
      <c r="D22" s="44"/>
      <c r="E22" s="44"/>
    </row>
    <row r="23" spans="1:5" x14ac:dyDescent="0.25">
      <c r="A23" s="41" t="s">
        <v>142</v>
      </c>
      <c r="B23" s="70" t="s">
        <v>143</v>
      </c>
      <c r="C23" s="44"/>
      <c r="D23" s="44"/>
      <c r="E23" s="44"/>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38"/>
  <sheetViews>
    <sheetView topLeftCell="A22" workbookViewId="0">
      <selection activeCell="B20" sqref="B20"/>
    </sheetView>
  </sheetViews>
  <sheetFormatPr defaultRowHeight="15" x14ac:dyDescent="0.25"/>
  <cols>
    <col min="1" max="1" width="21" customWidth="1"/>
    <col min="2" max="2" width="19.42578125" customWidth="1"/>
    <col min="3" max="3" width="16" customWidth="1"/>
    <col min="4" max="4" width="25.85546875" customWidth="1"/>
    <col min="5" max="5" width="22.28515625" customWidth="1"/>
    <col min="257" max="257" width="21" customWidth="1"/>
    <col min="258" max="258" width="19.42578125" customWidth="1"/>
    <col min="259" max="259" width="16" customWidth="1"/>
    <col min="260" max="260" width="25.85546875" customWidth="1"/>
    <col min="261" max="261" width="22.28515625" customWidth="1"/>
    <col min="513" max="513" width="21" customWidth="1"/>
    <col min="514" max="514" width="19.42578125" customWidth="1"/>
    <col min="515" max="515" width="16" customWidth="1"/>
    <col min="516" max="516" width="25.85546875" customWidth="1"/>
    <col min="517" max="517" width="22.28515625" customWidth="1"/>
    <col min="769" max="769" width="21" customWidth="1"/>
    <col min="770" max="770" width="19.42578125" customWidth="1"/>
    <col min="771" max="771" width="16" customWidth="1"/>
    <col min="772" max="772" width="25.85546875" customWidth="1"/>
    <col min="773" max="773" width="22.28515625" customWidth="1"/>
    <col min="1025" max="1025" width="21" customWidth="1"/>
    <col min="1026" max="1026" width="19.42578125" customWidth="1"/>
    <col min="1027" max="1027" width="16" customWidth="1"/>
    <col min="1028" max="1028" width="25.85546875" customWidth="1"/>
    <col min="1029" max="1029" width="22.28515625" customWidth="1"/>
    <col min="1281" max="1281" width="21" customWidth="1"/>
    <col min="1282" max="1282" width="19.42578125" customWidth="1"/>
    <col min="1283" max="1283" width="16" customWidth="1"/>
    <col min="1284" max="1284" width="25.85546875" customWidth="1"/>
    <col min="1285" max="1285" width="22.28515625" customWidth="1"/>
    <col min="1537" max="1537" width="21" customWidth="1"/>
    <col min="1538" max="1538" width="19.42578125" customWidth="1"/>
    <col min="1539" max="1539" width="16" customWidth="1"/>
    <col min="1540" max="1540" width="25.85546875" customWidth="1"/>
    <col min="1541" max="1541" width="22.28515625" customWidth="1"/>
    <col min="1793" max="1793" width="21" customWidth="1"/>
    <col min="1794" max="1794" width="19.42578125" customWidth="1"/>
    <col min="1795" max="1795" width="16" customWidth="1"/>
    <col min="1796" max="1796" width="25.85546875" customWidth="1"/>
    <col min="1797" max="1797" width="22.28515625" customWidth="1"/>
    <col min="2049" max="2049" width="21" customWidth="1"/>
    <col min="2050" max="2050" width="19.42578125" customWidth="1"/>
    <col min="2051" max="2051" width="16" customWidth="1"/>
    <col min="2052" max="2052" width="25.85546875" customWidth="1"/>
    <col min="2053" max="2053" width="22.28515625" customWidth="1"/>
    <col min="2305" max="2305" width="21" customWidth="1"/>
    <col min="2306" max="2306" width="19.42578125" customWidth="1"/>
    <col min="2307" max="2307" width="16" customWidth="1"/>
    <col min="2308" max="2308" width="25.85546875" customWidth="1"/>
    <col min="2309" max="2309" width="22.28515625" customWidth="1"/>
    <col min="2561" max="2561" width="21" customWidth="1"/>
    <col min="2562" max="2562" width="19.42578125" customWidth="1"/>
    <col min="2563" max="2563" width="16" customWidth="1"/>
    <col min="2564" max="2564" width="25.85546875" customWidth="1"/>
    <col min="2565" max="2565" width="22.28515625" customWidth="1"/>
    <col min="2817" max="2817" width="21" customWidth="1"/>
    <col min="2818" max="2818" width="19.42578125" customWidth="1"/>
    <col min="2819" max="2819" width="16" customWidth="1"/>
    <col min="2820" max="2820" width="25.85546875" customWidth="1"/>
    <col min="2821" max="2821" width="22.28515625" customWidth="1"/>
    <col min="3073" max="3073" width="21" customWidth="1"/>
    <col min="3074" max="3074" width="19.42578125" customWidth="1"/>
    <col min="3075" max="3075" width="16" customWidth="1"/>
    <col min="3076" max="3076" width="25.85546875" customWidth="1"/>
    <col min="3077" max="3077" width="22.28515625" customWidth="1"/>
    <col min="3329" max="3329" width="21" customWidth="1"/>
    <col min="3330" max="3330" width="19.42578125" customWidth="1"/>
    <col min="3331" max="3331" width="16" customWidth="1"/>
    <col min="3332" max="3332" width="25.85546875" customWidth="1"/>
    <col min="3333" max="3333" width="22.28515625" customWidth="1"/>
    <col min="3585" max="3585" width="21" customWidth="1"/>
    <col min="3586" max="3586" width="19.42578125" customWidth="1"/>
    <col min="3587" max="3587" width="16" customWidth="1"/>
    <col min="3588" max="3588" width="25.85546875" customWidth="1"/>
    <col min="3589" max="3589" width="22.28515625" customWidth="1"/>
    <col min="3841" max="3841" width="21" customWidth="1"/>
    <col min="3842" max="3842" width="19.42578125" customWidth="1"/>
    <col min="3843" max="3843" width="16" customWidth="1"/>
    <col min="3844" max="3844" width="25.85546875" customWidth="1"/>
    <col min="3845" max="3845" width="22.28515625" customWidth="1"/>
    <col min="4097" max="4097" width="21" customWidth="1"/>
    <col min="4098" max="4098" width="19.42578125" customWidth="1"/>
    <col min="4099" max="4099" width="16" customWidth="1"/>
    <col min="4100" max="4100" width="25.85546875" customWidth="1"/>
    <col min="4101" max="4101" width="22.28515625" customWidth="1"/>
    <col min="4353" max="4353" width="21" customWidth="1"/>
    <col min="4354" max="4354" width="19.42578125" customWidth="1"/>
    <col min="4355" max="4355" width="16" customWidth="1"/>
    <col min="4356" max="4356" width="25.85546875" customWidth="1"/>
    <col min="4357" max="4357" width="22.28515625" customWidth="1"/>
    <col min="4609" max="4609" width="21" customWidth="1"/>
    <col min="4610" max="4610" width="19.42578125" customWidth="1"/>
    <col min="4611" max="4611" width="16" customWidth="1"/>
    <col min="4612" max="4612" width="25.85546875" customWidth="1"/>
    <col min="4613" max="4613" width="22.28515625" customWidth="1"/>
    <col min="4865" max="4865" width="21" customWidth="1"/>
    <col min="4866" max="4866" width="19.42578125" customWidth="1"/>
    <col min="4867" max="4867" width="16" customWidth="1"/>
    <col min="4868" max="4868" width="25.85546875" customWidth="1"/>
    <col min="4869" max="4869" width="22.28515625" customWidth="1"/>
    <col min="5121" max="5121" width="21" customWidth="1"/>
    <col min="5122" max="5122" width="19.42578125" customWidth="1"/>
    <col min="5123" max="5123" width="16" customWidth="1"/>
    <col min="5124" max="5124" width="25.85546875" customWidth="1"/>
    <col min="5125" max="5125" width="22.28515625" customWidth="1"/>
    <col min="5377" max="5377" width="21" customWidth="1"/>
    <col min="5378" max="5378" width="19.42578125" customWidth="1"/>
    <col min="5379" max="5379" width="16" customWidth="1"/>
    <col min="5380" max="5380" width="25.85546875" customWidth="1"/>
    <col min="5381" max="5381" width="22.28515625" customWidth="1"/>
    <col min="5633" max="5633" width="21" customWidth="1"/>
    <col min="5634" max="5634" width="19.42578125" customWidth="1"/>
    <col min="5635" max="5635" width="16" customWidth="1"/>
    <col min="5636" max="5636" width="25.85546875" customWidth="1"/>
    <col min="5637" max="5637" width="22.28515625" customWidth="1"/>
    <col min="5889" max="5889" width="21" customWidth="1"/>
    <col min="5890" max="5890" width="19.42578125" customWidth="1"/>
    <col min="5891" max="5891" width="16" customWidth="1"/>
    <col min="5892" max="5892" width="25.85546875" customWidth="1"/>
    <col min="5893" max="5893" width="22.28515625" customWidth="1"/>
    <col min="6145" max="6145" width="21" customWidth="1"/>
    <col min="6146" max="6146" width="19.42578125" customWidth="1"/>
    <col min="6147" max="6147" width="16" customWidth="1"/>
    <col min="6148" max="6148" width="25.85546875" customWidth="1"/>
    <col min="6149" max="6149" width="22.28515625" customWidth="1"/>
    <col min="6401" max="6401" width="21" customWidth="1"/>
    <col min="6402" max="6402" width="19.42578125" customWidth="1"/>
    <col min="6403" max="6403" width="16" customWidth="1"/>
    <col min="6404" max="6404" width="25.85546875" customWidth="1"/>
    <col min="6405" max="6405" width="22.28515625" customWidth="1"/>
    <col min="6657" max="6657" width="21" customWidth="1"/>
    <col min="6658" max="6658" width="19.42578125" customWidth="1"/>
    <col min="6659" max="6659" width="16" customWidth="1"/>
    <col min="6660" max="6660" width="25.85546875" customWidth="1"/>
    <col min="6661" max="6661" width="22.28515625" customWidth="1"/>
    <col min="6913" max="6913" width="21" customWidth="1"/>
    <col min="6914" max="6914" width="19.42578125" customWidth="1"/>
    <col min="6915" max="6915" width="16" customWidth="1"/>
    <col min="6916" max="6916" width="25.85546875" customWidth="1"/>
    <col min="6917" max="6917" width="22.28515625" customWidth="1"/>
    <col min="7169" max="7169" width="21" customWidth="1"/>
    <col min="7170" max="7170" width="19.42578125" customWidth="1"/>
    <col min="7171" max="7171" width="16" customWidth="1"/>
    <col min="7172" max="7172" width="25.85546875" customWidth="1"/>
    <col min="7173" max="7173" width="22.28515625" customWidth="1"/>
    <col min="7425" max="7425" width="21" customWidth="1"/>
    <col min="7426" max="7426" width="19.42578125" customWidth="1"/>
    <col min="7427" max="7427" width="16" customWidth="1"/>
    <col min="7428" max="7428" width="25.85546875" customWidth="1"/>
    <col min="7429" max="7429" width="22.28515625" customWidth="1"/>
    <col min="7681" max="7681" width="21" customWidth="1"/>
    <col min="7682" max="7682" width="19.42578125" customWidth="1"/>
    <col min="7683" max="7683" width="16" customWidth="1"/>
    <col min="7684" max="7684" width="25.85546875" customWidth="1"/>
    <col min="7685" max="7685" width="22.28515625" customWidth="1"/>
    <col min="7937" max="7937" width="21" customWidth="1"/>
    <col min="7938" max="7938" width="19.42578125" customWidth="1"/>
    <col min="7939" max="7939" width="16" customWidth="1"/>
    <col min="7940" max="7940" width="25.85546875" customWidth="1"/>
    <col min="7941" max="7941" width="22.28515625" customWidth="1"/>
    <col min="8193" max="8193" width="21" customWidth="1"/>
    <col min="8194" max="8194" width="19.42578125" customWidth="1"/>
    <col min="8195" max="8195" width="16" customWidth="1"/>
    <col min="8196" max="8196" width="25.85546875" customWidth="1"/>
    <col min="8197" max="8197" width="22.28515625" customWidth="1"/>
    <col min="8449" max="8449" width="21" customWidth="1"/>
    <col min="8450" max="8450" width="19.42578125" customWidth="1"/>
    <col min="8451" max="8451" width="16" customWidth="1"/>
    <col min="8452" max="8452" width="25.85546875" customWidth="1"/>
    <col min="8453" max="8453" width="22.28515625" customWidth="1"/>
    <col min="8705" max="8705" width="21" customWidth="1"/>
    <col min="8706" max="8706" width="19.42578125" customWidth="1"/>
    <col min="8707" max="8707" width="16" customWidth="1"/>
    <col min="8708" max="8708" width="25.85546875" customWidth="1"/>
    <col min="8709" max="8709" width="22.28515625" customWidth="1"/>
    <col min="8961" max="8961" width="21" customWidth="1"/>
    <col min="8962" max="8962" width="19.42578125" customWidth="1"/>
    <col min="8963" max="8963" width="16" customWidth="1"/>
    <col min="8964" max="8964" width="25.85546875" customWidth="1"/>
    <col min="8965" max="8965" width="22.28515625" customWidth="1"/>
    <col min="9217" max="9217" width="21" customWidth="1"/>
    <col min="9218" max="9218" width="19.42578125" customWidth="1"/>
    <col min="9219" max="9219" width="16" customWidth="1"/>
    <col min="9220" max="9220" width="25.85546875" customWidth="1"/>
    <col min="9221" max="9221" width="22.28515625" customWidth="1"/>
    <col min="9473" max="9473" width="21" customWidth="1"/>
    <col min="9474" max="9474" width="19.42578125" customWidth="1"/>
    <col min="9475" max="9475" width="16" customWidth="1"/>
    <col min="9476" max="9476" width="25.85546875" customWidth="1"/>
    <col min="9477" max="9477" width="22.28515625" customWidth="1"/>
    <col min="9729" max="9729" width="21" customWidth="1"/>
    <col min="9730" max="9730" width="19.42578125" customWidth="1"/>
    <col min="9731" max="9731" width="16" customWidth="1"/>
    <col min="9732" max="9732" width="25.85546875" customWidth="1"/>
    <col min="9733" max="9733" width="22.28515625" customWidth="1"/>
    <col min="9985" max="9985" width="21" customWidth="1"/>
    <col min="9986" max="9986" width="19.42578125" customWidth="1"/>
    <col min="9987" max="9987" width="16" customWidth="1"/>
    <col min="9988" max="9988" width="25.85546875" customWidth="1"/>
    <col min="9989" max="9989" width="22.28515625" customWidth="1"/>
    <col min="10241" max="10241" width="21" customWidth="1"/>
    <col min="10242" max="10242" width="19.42578125" customWidth="1"/>
    <col min="10243" max="10243" width="16" customWidth="1"/>
    <col min="10244" max="10244" width="25.85546875" customWidth="1"/>
    <col min="10245" max="10245" width="22.28515625" customWidth="1"/>
    <col min="10497" max="10497" width="21" customWidth="1"/>
    <col min="10498" max="10498" width="19.42578125" customWidth="1"/>
    <col min="10499" max="10499" width="16" customWidth="1"/>
    <col min="10500" max="10500" width="25.85546875" customWidth="1"/>
    <col min="10501" max="10501" width="22.28515625" customWidth="1"/>
    <col min="10753" max="10753" width="21" customWidth="1"/>
    <col min="10754" max="10754" width="19.42578125" customWidth="1"/>
    <col min="10755" max="10755" width="16" customWidth="1"/>
    <col min="10756" max="10756" width="25.85546875" customWidth="1"/>
    <col min="10757" max="10757" width="22.28515625" customWidth="1"/>
    <col min="11009" max="11009" width="21" customWidth="1"/>
    <col min="11010" max="11010" width="19.42578125" customWidth="1"/>
    <col min="11011" max="11011" width="16" customWidth="1"/>
    <col min="11012" max="11012" width="25.85546875" customWidth="1"/>
    <col min="11013" max="11013" width="22.28515625" customWidth="1"/>
    <col min="11265" max="11265" width="21" customWidth="1"/>
    <col min="11266" max="11266" width="19.42578125" customWidth="1"/>
    <col min="11267" max="11267" width="16" customWidth="1"/>
    <col min="11268" max="11268" width="25.85546875" customWidth="1"/>
    <col min="11269" max="11269" width="22.28515625" customWidth="1"/>
    <col min="11521" max="11521" width="21" customWidth="1"/>
    <col min="11522" max="11522" width="19.42578125" customWidth="1"/>
    <col min="11523" max="11523" width="16" customWidth="1"/>
    <col min="11524" max="11524" width="25.85546875" customWidth="1"/>
    <col min="11525" max="11525" width="22.28515625" customWidth="1"/>
    <col min="11777" max="11777" width="21" customWidth="1"/>
    <col min="11778" max="11778" width="19.42578125" customWidth="1"/>
    <col min="11779" max="11779" width="16" customWidth="1"/>
    <col min="11780" max="11780" width="25.85546875" customWidth="1"/>
    <col min="11781" max="11781" width="22.28515625" customWidth="1"/>
    <col min="12033" max="12033" width="21" customWidth="1"/>
    <col min="12034" max="12034" width="19.42578125" customWidth="1"/>
    <col min="12035" max="12035" width="16" customWidth="1"/>
    <col min="12036" max="12036" width="25.85546875" customWidth="1"/>
    <col min="12037" max="12037" width="22.28515625" customWidth="1"/>
    <col min="12289" max="12289" width="21" customWidth="1"/>
    <col min="12290" max="12290" width="19.42578125" customWidth="1"/>
    <col min="12291" max="12291" width="16" customWidth="1"/>
    <col min="12292" max="12292" width="25.85546875" customWidth="1"/>
    <col min="12293" max="12293" width="22.28515625" customWidth="1"/>
    <col min="12545" max="12545" width="21" customWidth="1"/>
    <col min="12546" max="12546" width="19.42578125" customWidth="1"/>
    <col min="12547" max="12547" width="16" customWidth="1"/>
    <col min="12548" max="12548" width="25.85546875" customWidth="1"/>
    <col min="12549" max="12549" width="22.28515625" customWidth="1"/>
    <col min="12801" max="12801" width="21" customWidth="1"/>
    <col min="12802" max="12802" width="19.42578125" customWidth="1"/>
    <col min="12803" max="12803" width="16" customWidth="1"/>
    <col min="12804" max="12804" width="25.85546875" customWidth="1"/>
    <col min="12805" max="12805" width="22.28515625" customWidth="1"/>
    <col min="13057" max="13057" width="21" customWidth="1"/>
    <col min="13058" max="13058" width="19.42578125" customWidth="1"/>
    <col min="13059" max="13059" width="16" customWidth="1"/>
    <col min="13060" max="13060" width="25.85546875" customWidth="1"/>
    <col min="13061" max="13061" width="22.28515625" customWidth="1"/>
    <col min="13313" max="13313" width="21" customWidth="1"/>
    <col min="13314" max="13314" width="19.42578125" customWidth="1"/>
    <col min="13315" max="13315" width="16" customWidth="1"/>
    <col min="13316" max="13316" width="25.85546875" customWidth="1"/>
    <col min="13317" max="13317" width="22.28515625" customWidth="1"/>
    <col min="13569" max="13569" width="21" customWidth="1"/>
    <col min="13570" max="13570" width="19.42578125" customWidth="1"/>
    <col min="13571" max="13571" width="16" customWidth="1"/>
    <col min="13572" max="13572" width="25.85546875" customWidth="1"/>
    <col min="13573" max="13573" width="22.28515625" customWidth="1"/>
    <col min="13825" max="13825" width="21" customWidth="1"/>
    <col min="13826" max="13826" width="19.42578125" customWidth="1"/>
    <col min="13827" max="13827" width="16" customWidth="1"/>
    <col min="13828" max="13828" width="25.85546875" customWidth="1"/>
    <col min="13829" max="13829" width="22.28515625" customWidth="1"/>
    <col min="14081" max="14081" width="21" customWidth="1"/>
    <col min="14082" max="14082" width="19.42578125" customWidth="1"/>
    <col min="14083" max="14083" width="16" customWidth="1"/>
    <col min="14084" max="14084" width="25.85546875" customWidth="1"/>
    <col min="14085" max="14085" width="22.28515625" customWidth="1"/>
    <col min="14337" max="14337" width="21" customWidth="1"/>
    <col min="14338" max="14338" width="19.42578125" customWidth="1"/>
    <col min="14339" max="14339" width="16" customWidth="1"/>
    <col min="14340" max="14340" width="25.85546875" customWidth="1"/>
    <col min="14341" max="14341" width="22.28515625" customWidth="1"/>
    <col min="14593" max="14593" width="21" customWidth="1"/>
    <col min="14594" max="14594" width="19.42578125" customWidth="1"/>
    <col min="14595" max="14595" width="16" customWidth="1"/>
    <col min="14596" max="14596" width="25.85546875" customWidth="1"/>
    <col min="14597" max="14597" width="22.28515625" customWidth="1"/>
    <col min="14849" max="14849" width="21" customWidth="1"/>
    <col min="14850" max="14850" width="19.42578125" customWidth="1"/>
    <col min="14851" max="14851" width="16" customWidth="1"/>
    <col min="14852" max="14852" width="25.85546875" customWidth="1"/>
    <col min="14853" max="14853" width="22.28515625" customWidth="1"/>
    <col min="15105" max="15105" width="21" customWidth="1"/>
    <col min="15106" max="15106" width="19.42578125" customWidth="1"/>
    <col min="15107" max="15107" width="16" customWidth="1"/>
    <col min="15108" max="15108" width="25.85546875" customWidth="1"/>
    <col min="15109" max="15109" width="22.28515625" customWidth="1"/>
    <col min="15361" max="15361" width="21" customWidth="1"/>
    <col min="15362" max="15362" width="19.42578125" customWidth="1"/>
    <col min="15363" max="15363" width="16" customWidth="1"/>
    <col min="15364" max="15364" width="25.85546875" customWidth="1"/>
    <col min="15365" max="15365" width="22.28515625" customWidth="1"/>
    <col min="15617" max="15617" width="21" customWidth="1"/>
    <col min="15618" max="15618" width="19.42578125" customWidth="1"/>
    <col min="15619" max="15619" width="16" customWidth="1"/>
    <col min="15620" max="15620" width="25.85546875" customWidth="1"/>
    <col min="15621" max="15621" width="22.28515625" customWidth="1"/>
    <col min="15873" max="15873" width="21" customWidth="1"/>
    <col min="15874" max="15874" width="19.42578125" customWidth="1"/>
    <col min="15875" max="15875" width="16" customWidth="1"/>
    <col min="15876" max="15876" width="25.85546875" customWidth="1"/>
    <col min="15877" max="15877" width="22.28515625" customWidth="1"/>
    <col min="16129" max="16129" width="21" customWidth="1"/>
    <col min="16130" max="16130" width="19.42578125" customWidth="1"/>
    <col min="16131" max="16131" width="16" customWidth="1"/>
    <col min="16132" max="16132" width="25.85546875" customWidth="1"/>
    <col min="16133" max="16133" width="22.28515625" customWidth="1"/>
  </cols>
  <sheetData>
    <row r="1" spans="1:5" x14ac:dyDescent="0.25">
      <c r="A1" s="29" t="s">
        <v>170</v>
      </c>
    </row>
    <row r="4" spans="1:5" ht="21" x14ac:dyDescent="0.25">
      <c r="A4" s="598" t="s">
        <v>171</v>
      </c>
      <c r="B4" s="598"/>
      <c r="C4" s="598"/>
      <c r="D4" s="598"/>
      <c r="E4" s="598"/>
    </row>
    <row r="5" spans="1:5" x14ac:dyDescent="0.25">
      <c r="A5" s="83"/>
      <c r="B5" s="83"/>
      <c r="C5" s="84"/>
      <c r="D5" s="83"/>
      <c r="E5" s="83"/>
    </row>
    <row r="6" spans="1:5" x14ac:dyDescent="0.25">
      <c r="A6" s="29" t="s">
        <v>78</v>
      </c>
      <c r="B6" s="29" t="s">
        <v>79</v>
      </c>
      <c r="C6" s="33"/>
      <c r="D6" s="33"/>
      <c r="E6" s="33"/>
    </row>
    <row r="7" spans="1:5" x14ac:dyDescent="0.25">
      <c r="A7" s="29" t="s">
        <v>47</v>
      </c>
      <c r="B7" s="34" t="s">
        <v>80</v>
      </c>
      <c r="C7" s="33"/>
      <c r="D7" s="33"/>
      <c r="E7" s="33"/>
    </row>
    <row r="8" spans="1:5" x14ac:dyDescent="0.25">
      <c r="A8" s="64"/>
      <c r="B8" s="35" t="s">
        <v>81</v>
      </c>
      <c r="C8" s="36" t="s">
        <v>82</v>
      </c>
      <c r="D8" s="36" t="s">
        <v>83</v>
      </c>
      <c r="E8" s="36" t="s">
        <v>84</v>
      </c>
    </row>
    <row r="9" spans="1:5" ht="26.25" x14ac:dyDescent="0.25">
      <c r="A9" s="65"/>
      <c r="B9" s="37"/>
      <c r="C9" s="66" t="s">
        <v>85</v>
      </c>
      <c r="D9" s="38" t="s">
        <v>86</v>
      </c>
      <c r="E9" s="38" t="s">
        <v>87</v>
      </c>
    </row>
    <row r="10" spans="1:5" x14ac:dyDescent="0.25">
      <c r="A10" s="41" t="s">
        <v>88</v>
      </c>
      <c r="B10" s="39" t="s">
        <v>138</v>
      </c>
      <c r="C10" s="68"/>
      <c r="D10" s="40"/>
      <c r="E10" s="40"/>
    </row>
    <row r="11" spans="1:5" ht="30" x14ac:dyDescent="0.25">
      <c r="A11" s="41"/>
      <c r="B11" s="69" t="s">
        <v>139</v>
      </c>
      <c r="C11" s="40">
        <f>+C23</f>
        <v>5.9497999999999998</v>
      </c>
      <c r="D11" s="40" t="s">
        <v>425</v>
      </c>
      <c r="E11" s="40" t="s">
        <v>9</v>
      </c>
    </row>
    <row r="13" spans="1:5" ht="15.75" x14ac:dyDescent="0.25">
      <c r="A13" s="147" t="s">
        <v>415</v>
      </c>
    </row>
    <row r="14" spans="1:5" ht="16.5" thickBot="1" x14ac:dyDescent="0.3">
      <c r="A14" s="148"/>
    </row>
    <row r="15" spans="1:5" ht="15.75" x14ac:dyDescent="0.25">
      <c r="A15" s="599" t="s">
        <v>81</v>
      </c>
      <c r="B15" s="600"/>
      <c r="C15" s="149" t="s">
        <v>82</v>
      </c>
      <c r="D15" s="603" t="s">
        <v>417</v>
      </c>
      <c r="E15" s="603" t="s">
        <v>418</v>
      </c>
    </row>
    <row r="16" spans="1:5" ht="32.25" thickBot="1" x14ac:dyDescent="0.3">
      <c r="A16" s="601"/>
      <c r="B16" s="602"/>
      <c r="C16" s="150" t="s">
        <v>416</v>
      </c>
      <c r="D16" s="604"/>
      <c r="E16" s="604"/>
    </row>
    <row r="17" spans="1:5" ht="16.5" thickBot="1" x14ac:dyDescent="0.3">
      <c r="A17" s="605" t="s">
        <v>419</v>
      </c>
      <c r="B17" s="606"/>
      <c r="C17" s="151"/>
      <c r="D17" s="151"/>
      <c r="E17" s="151"/>
    </row>
    <row r="18" spans="1:5" ht="32.25" thickBot="1" x14ac:dyDescent="0.3">
      <c r="A18" s="152">
        <v>1</v>
      </c>
      <c r="B18" s="150" t="s">
        <v>420</v>
      </c>
      <c r="C18" s="150">
        <v>0.153</v>
      </c>
      <c r="D18" s="150" t="s">
        <v>421</v>
      </c>
      <c r="E18" s="150" t="s">
        <v>9</v>
      </c>
    </row>
    <row r="19" spans="1:5" ht="32.25" thickBot="1" x14ac:dyDescent="0.3">
      <c r="A19" s="152">
        <v>2</v>
      </c>
      <c r="B19" s="150" t="s">
        <v>136</v>
      </c>
      <c r="C19" s="150">
        <v>9.7999999999999997E-3</v>
      </c>
      <c r="D19" s="150" t="s">
        <v>421</v>
      </c>
      <c r="E19" s="150" t="s">
        <v>9</v>
      </c>
    </row>
    <row r="20" spans="1:5" ht="32.25" thickBot="1" x14ac:dyDescent="0.3">
      <c r="A20" s="152">
        <v>3</v>
      </c>
      <c r="B20" s="150" t="s">
        <v>152</v>
      </c>
      <c r="C20" s="150">
        <v>2.7E-2</v>
      </c>
      <c r="D20" s="150" t="s">
        <v>421</v>
      </c>
      <c r="E20" s="150" t="s">
        <v>9</v>
      </c>
    </row>
    <row r="21" spans="1:5" ht="32.25" thickBot="1" x14ac:dyDescent="0.3">
      <c r="A21" s="152">
        <v>4</v>
      </c>
      <c r="B21" s="150" t="s">
        <v>135</v>
      </c>
      <c r="C21" s="150">
        <v>5.68</v>
      </c>
      <c r="D21" s="150" t="s">
        <v>421</v>
      </c>
      <c r="E21" s="150" t="s">
        <v>9</v>
      </c>
    </row>
    <row r="22" spans="1:5" ht="32.25" thickBot="1" x14ac:dyDescent="0.3">
      <c r="A22" s="152">
        <v>5</v>
      </c>
      <c r="B22" s="150" t="s">
        <v>422</v>
      </c>
      <c r="C22" s="150">
        <v>0.08</v>
      </c>
      <c r="D22" s="150" t="s">
        <v>421</v>
      </c>
      <c r="E22" s="150" t="s">
        <v>9</v>
      </c>
    </row>
    <row r="23" spans="1:5" ht="16.5" thickBot="1" x14ac:dyDescent="0.3">
      <c r="A23" s="152"/>
      <c r="B23" s="153" t="s">
        <v>120</v>
      </c>
      <c r="C23" s="153">
        <v>5.9497999999999998</v>
      </c>
      <c r="D23" s="150"/>
      <c r="E23" s="150"/>
    </row>
    <row r="24" spans="1:5" ht="16.5" thickBot="1" x14ac:dyDescent="0.3">
      <c r="A24" s="148"/>
    </row>
    <row r="25" spans="1:5" ht="16.5" thickBot="1" x14ac:dyDescent="0.3">
      <c r="A25" s="595" t="s">
        <v>423</v>
      </c>
      <c r="B25" s="596"/>
      <c r="C25" s="596"/>
      <c r="D25" s="596"/>
      <c r="E25" s="597"/>
    </row>
    <row r="26" spans="1:5" ht="32.25" thickBot="1" x14ac:dyDescent="0.3">
      <c r="A26" s="152">
        <v>1</v>
      </c>
      <c r="B26" s="150" t="s">
        <v>420</v>
      </c>
      <c r="C26" s="150">
        <v>0.153</v>
      </c>
      <c r="D26" s="150" t="s">
        <v>421</v>
      </c>
      <c r="E26" s="150" t="s">
        <v>9</v>
      </c>
    </row>
    <row r="27" spans="1:5" ht="32.25" thickBot="1" x14ac:dyDescent="0.3">
      <c r="A27" s="152">
        <v>2</v>
      </c>
      <c r="B27" s="150" t="s">
        <v>136</v>
      </c>
      <c r="C27" s="150">
        <v>9.7999999999999997E-3</v>
      </c>
      <c r="D27" s="150" t="s">
        <v>421</v>
      </c>
      <c r="E27" s="150" t="s">
        <v>9</v>
      </c>
    </row>
    <row r="28" spans="1:5" ht="32.25" thickBot="1" x14ac:dyDescent="0.3">
      <c r="A28" s="152">
        <v>3</v>
      </c>
      <c r="B28" s="150" t="s">
        <v>152</v>
      </c>
      <c r="C28" s="150">
        <v>2.7E-2</v>
      </c>
      <c r="D28" s="150" t="s">
        <v>421</v>
      </c>
      <c r="E28" s="150" t="s">
        <v>9</v>
      </c>
    </row>
    <row r="29" spans="1:5" ht="32.25" thickBot="1" x14ac:dyDescent="0.3">
      <c r="A29" s="152">
        <v>4</v>
      </c>
      <c r="B29" s="150" t="s">
        <v>135</v>
      </c>
      <c r="C29" s="150">
        <v>5.68</v>
      </c>
      <c r="D29" s="150" t="s">
        <v>421</v>
      </c>
      <c r="E29" s="150" t="s">
        <v>9</v>
      </c>
    </row>
    <row r="30" spans="1:5" ht="32.25" thickBot="1" x14ac:dyDescent="0.3">
      <c r="A30" s="152">
        <v>5</v>
      </c>
      <c r="B30" s="150" t="s">
        <v>422</v>
      </c>
      <c r="C30" s="150">
        <v>0.08</v>
      </c>
      <c r="D30" s="150" t="s">
        <v>421</v>
      </c>
      <c r="E30" s="150" t="s">
        <v>9</v>
      </c>
    </row>
    <row r="31" spans="1:5" ht="16.5" thickBot="1" x14ac:dyDescent="0.3">
      <c r="A31" s="152"/>
      <c r="B31" s="153" t="s">
        <v>120</v>
      </c>
      <c r="C31" s="153">
        <v>5.9497999999999998</v>
      </c>
      <c r="D31" s="150"/>
      <c r="E31" s="150"/>
    </row>
    <row r="32" spans="1:5" ht="16.5" thickBot="1" x14ac:dyDescent="0.3">
      <c r="A32" s="148"/>
    </row>
    <row r="33" spans="1:5" ht="16.5" thickBot="1" x14ac:dyDescent="0.3">
      <c r="A33" s="595" t="s">
        <v>424</v>
      </c>
      <c r="B33" s="596"/>
      <c r="C33" s="596"/>
      <c r="D33" s="596"/>
      <c r="E33" s="597"/>
    </row>
    <row r="34" spans="1:5" ht="32.25" thickBot="1" x14ac:dyDescent="0.3">
      <c r="A34" s="152">
        <v>1</v>
      </c>
      <c r="B34" s="150" t="s">
        <v>420</v>
      </c>
      <c r="C34" s="150">
        <v>0.153</v>
      </c>
      <c r="D34" s="150" t="s">
        <v>421</v>
      </c>
      <c r="E34" s="150" t="s">
        <v>9</v>
      </c>
    </row>
    <row r="35" spans="1:5" ht="32.25" thickBot="1" x14ac:dyDescent="0.3">
      <c r="A35" s="152">
        <v>2</v>
      </c>
      <c r="B35" s="150" t="s">
        <v>136</v>
      </c>
      <c r="C35" s="150">
        <v>9.7999999999999997E-3</v>
      </c>
      <c r="D35" s="150" t="s">
        <v>421</v>
      </c>
      <c r="E35" s="150" t="s">
        <v>9</v>
      </c>
    </row>
    <row r="36" spans="1:5" ht="32.25" thickBot="1" x14ac:dyDescent="0.3">
      <c r="A36" s="152">
        <v>3</v>
      </c>
      <c r="B36" s="150" t="s">
        <v>152</v>
      </c>
      <c r="C36" s="150">
        <v>2.7E-2</v>
      </c>
      <c r="D36" s="150" t="s">
        <v>421</v>
      </c>
      <c r="E36" s="150" t="s">
        <v>9</v>
      </c>
    </row>
    <row r="37" spans="1:5" ht="32.25" thickBot="1" x14ac:dyDescent="0.3">
      <c r="A37" s="152">
        <v>4</v>
      </c>
      <c r="B37" s="150" t="s">
        <v>422</v>
      </c>
      <c r="C37" s="150">
        <v>0.08</v>
      </c>
      <c r="D37" s="150" t="s">
        <v>421</v>
      </c>
      <c r="E37" s="150" t="s">
        <v>9</v>
      </c>
    </row>
    <row r="38" spans="1:5" ht="16.5" thickBot="1" x14ac:dyDescent="0.3">
      <c r="A38" s="155"/>
      <c r="B38" s="153" t="s">
        <v>120</v>
      </c>
      <c r="C38" s="153">
        <v>0.26979999999999998</v>
      </c>
      <c r="D38" s="151"/>
      <c r="E38" s="151"/>
    </row>
  </sheetData>
  <mergeCells count="7">
    <mergeCell ref="A33:E33"/>
    <mergeCell ref="A4:E4"/>
    <mergeCell ref="A15:B16"/>
    <mergeCell ref="D15:D16"/>
    <mergeCell ref="E15:E16"/>
    <mergeCell ref="A17:B17"/>
    <mergeCell ref="A25:E25"/>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Q44"/>
  <sheetViews>
    <sheetView topLeftCell="A7" workbookViewId="0">
      <selection activeCell="E18" sqref="E18:E25"/>
    </sheetView>
  </sheetViews>
  <sheetFormatPr defaultRowHeight="15" x14ac:dyDescent="0.25"/>
  <cols>
    <col min="2" max="2" width="3.85546875" customWidth="1"/>
    <col min="3" max="3" width="33.85546875" customWidth="1"/>
    <col min="4" max="4" width="13.42578125" customWidth="1"/>
    <col min="5" max="5" width="14.28515625" customWidth="1"/>
    <col min="6" max="6" width="11.85546875" customWidth="1"/>
    <col min="8" max="8" width="11.5703125" customWidth="1"/>
    <col min="9" max="9" width="11" customWidth="1"/>
    <col min="11" max="11" width="12.140625" customWidth="1"/>
    <col min="12" max="12" width="12.28515625" customWidth="1"/>
    <col min="14" max="14" width="11.85546875" customWidth="1"/>
    <col min="258" max="258" width="3.85546875" customWidth="1"/>
    <col min="259" max="259" width="33.85546875" customWidth="1"/>
    <col min="260" max="260" width="13.42578125" customWidth="1"/>
    <col min="261" max="261" width="14.28515625" customWidth="1"/>
    <col min="262" max="262" width="11.85546875" customWidth="1"/>
    <col min="514" max="514" width="3.85546875" customWidth="1"/>
    <col min="515" max="515" width="33.85546875" customWidth="1"/>
    <col min="516" max="516" width="13.42578125" customWidth="1"/>
    <col min="517" max="517" width="14.28515625" customWidth="1"/>
    <col min="518" max="518" width="11.85546875" customWidth="1"/>
    <col min="770" max="770" width="3.85546875" customWidth="1"/>
    <col min="771" max="771" width="33.85546875" customWidth="1"/>
    <col min="772" max="772" width="13.42578125" customWidth="1"/>
    <col min="773" max="773" width="14.28515625" customWidth="1"/>
    <col min="774" max="774" width="11.85546875" customWidth="1"/>
    <col min="1026" max="1026" width="3.85546875" customWidth="1"/>
    <col min="1027" max="1027" width="33.85546875" customWidth="1"/>
    <col min="1028" max="1028" width="13.42578125" customWidth="1"/>
    <col min="1029" max="1029" width="14.28515625" customWidth="1"/>
    <col min="1030" max="1030" width="11.85546875" customWidth="1"/>
    <col min="1282" max="1282" width="3.85546875" customWidth="1"/>
    <col min="1283" max="1283" width="33.85546875" customWidth="1"/>
    <col min="1284" max="1284" width="13.42578125" customWidth="1"/>
    <col min="1285" max="1285" width="14.28515625" customWidth="1"/>
    <col min="1286" max="1286" width="11.85546875" customWidth="1"/>
    <col min="1538" max="1538" width="3.85546875" customWidth="1"/>
    <col min="1539" max="1539" width="33.85546875" customWidth="1"/>
    <col min="1540" max="1540" width="13.42578125" customWidth="1"/>
    <col min="1541" max="1541" width="14.28515625" customWidth="1"/>
    <col min="1542" max="1542" width="11.85546875" customWidth="1"/>
    <col min="1794" max="1794" width="3.85546875" customWidth="1"/>
    <col min="1795" max="1795" width="33.85546875" customWidth="1"/>
    <col min="1796" max="1796" width="13.42578125" customWidth="1"/>
    <col min="1797" max="1797" width="14.28515625" customWidth="1"/>
    <col min="1798" max="1798" width="11.85546875" customWidth="1"/>
    <col min="2050" max="2050" width="3.85546875" customWidth="1"/>
    <col min="2051" max="2051" width="33.85546875" customWidth="1"/>
    <col min="2052" max="2052" width="13.42578125" customWidth="1"/>
    <col min="2053" max="2053" width="14.28515625" customWidth="1"/>
    <col min="2054" max="2054" width="11.85546875" customWidth="1"/>
    <col min="2306" max="2306" width="3.85546875" customWidth="1"/>
    <col min="2307" max="2307" width="33.85546875" customWidth="1"/>
    <col min="2308" max="2308" width="13.42578125" customWidth="1"/>
    <col min="2309" max="2309" width="14.28515625" customWidth="1"/>
    <col min="2310" max="2310" width="11.85546875" customWidth="1"/>
    <col min="2562" max="2562" width="3.85546875" customWidth="1"/>
    <col min="2563" max="2563" width="33.85546875" customWidth="1"/>
    <col min="2564" max="2564" width="13.42578125" customWidth="1"/>
    <col min="2565" max="2565" width="14.28515625" customWidth="1"/>
    <col min="2566" max="2566" width="11.85546875" customWidth="1"/>
    <col min="2818" max="2818" width="3.85546875" customWidth="1"/>
    <col min="2819" max="2819" width="33.85546875" customWidth="1"/>
    <col min="2820" max="2820" width="13.42578125" customWidth="1"/>
    <col min="2821" max="2821" width="14.28515625" customWidth="1"/>
    <col min="2822" max="2822" width="11.85546875" customWidth="1"/>
    <col min="3074" max="3074" width="3.85546875" customWidth="1"/>
    <col min="3075" max="3075" width="33.85546875" customWidth="1"/>
    <col min="3076" max="3076" width="13.42578125" customWidth="1"/>
    <col min="3077" max="3077" width="14.28515625" customWidth="1"/>
    <col min="3078" max="3078" width="11.85546875" customWidth="1"/>
    <col min="3330" max="3330" width="3.85546875" customWidth="1"/>
    <col min="3331" max="3331" width="33.85546875" customWidth="1"/>
    <col min="3332" max="3332" width="13.42578125" customWidth="1"/>
    <col min="3333" max="3333" width="14.28515625" customWidth="1"/>
    <col min="3334" max="3334" width="11.85546875" customWidth="1"/>
    <col min="3586" max="3586" width="3.85546875" customWidth="1"/>
    <col min="3587" max="3587" width="33.85546875" customWidth="1"/>
    <col min="3588" max="3588" width="13.42578125" customWidth="1"/>
    <col min="3589" max="3589" width="14.28515625" customWidth="1"/>
    <col min="3590" max="3590" width="11.85546875" customWidth="1"/>
    <col min="3842" max="3842" width="3.85546875" customWidth="1"/>
    <col min="3843" max="3843" width="33.85546875" customWidth="1"/>
    <col min="3844" max="3844" width="13.42578125" customWidth="1"/>
    <col min="3845" max="3845" width="14.28515625" customWidth="1"/>
    <col min="3846" max="3846" width="11.85546875" customWidth="1"/>
    <col min="4098" max="4098" width="3.85546875" customWidth="1"/>
    <col min="4099" max="4099" width="33.85546875" customWidth="1"/>
    <col min="4100" max="4100" width="13.42578125" customWidth="1"/>
    <col min="4101" max="4101" width="14.28515625" customWidth="1"/>
    <col min="4102" max="4102" width="11.85546875" customWidth="1"/>
    <col min="4354" max="4354" width="3.85546875" customWidth="1"/>
    <col min="4355" max="4355" width="33.85546875" customWidth="1"/>
    <col min="4356" max="4356" width="13.42578125" customWidth="1"/>
    <col min="4357" max="4357" width="14.28515625" customWidth="1"/>
    <col min="4358" max="4358" width="11.85546875" customWidth="1"/>
    <col min="4610" max="4610" width="3.85546875" customWidth="1"/>
    <col min="4611" max="4611" width="33.85546875" customWidth="1"/>
    <col min="4612" max="4612" width="13.42578125" customWidth="1"/>
    <col min="4613" max="4613" width="14.28515625" customWidth="1"/>
    <col min="4614" max="4614" width="11.85546875" customWidth="1"/>
    <col min="4866" max="4866" width="3.85546875" customWidth="1"/>
    <col min="4867" max="4867" width="33.85546875" customWidth="1"/>
    <col min="4868" max="4868" width="13.42578125" customWidth="1"/>
    <col min="4869" max="4869" width="14.28515625" customWidth="1"/>
    <col min="4870" max="4870" width="11.85546875" customWidth="1"/>
    <col min="5122" max="5122" width="3.85546875" customWidth="1"/>
    <col min="5123" max="5123" width="33.85546875" customWidth="1"/>
    <col min="5124" max="5124" width="13.42578125" customWidth="1"/>
    <col min="5125" max="5125" width="14.28515625" customWidth="1"/>
    <col min="5126" max="5126" width="11.85546875" customWidth="1"/>
    <col min="5378" max="5378" width="3.85546875" customWidth="1"/>
    <col min="5379" max="5379" width="33.85546875" customWidth="1"/>
    <col min="5380" max="5380" width="13.42578125" customWidth="1"/>
    <col min="5381" max="5381" width="14.28515625" customWidth="1"/>
    <col min="5382" max="5382" width="11.85546875" customWidth="1"/>
    <col min="5634" max="5634" width="3.85546875" customWidth="1"/>
    <col min="5635" max="5635" width="33.85546875" customWidth="1"/>
    <col min="5636" max="5636" width="13.42578125" customWidth="1"/>
    <col min="5637" max="5637" width="14.28515625" customWidth="1"/>
    <col min="5638" max="5638" width="11.85546875" customWidth="1"/>
    <col min="5890" max="5890" width="3.85546875" customWidth="1"/>
    <col min="5891" max="5891" width="33.85546875" customWidth="1"/>
    <col min="5892" max="5892" width="13.42578125" customWidth="1"/>
    <col min="5893" max="5893" width="14.28515625" customWidth="1"/>
    <col min="5894" max="5894" width="11.85546875" customWidth="1"/>
    <col min="6146" max="6146" width="3.85546875" customWidth="1"/>
    <col min="6147" max="6147" width="33.85546875" customWidth="1"/>
    <col min="6148" max="6148" width="13.42578125" customWidth="1"/>
    <col min="6149" max="6149" width="14.28515625" customWidth="1"/>
    <col min="6150" max="6150" width="11.85546875" customWidth="1"/>
    <col min="6402" max="6402" width="3.85546875" customWidth="1"/>
    <col min="6403" max="6403" width="33.85546875" customWidth="1"/>
    <col min="6404" max="6404" width="13.42578125" customWidth="1"/>
    <col min="6405" max="6405" width="14.28515625" customWidth="1"/>
    <col min="6406" max="6406" width="11.85546875" customWidth="1"/>
    <col min="6658" max="6658" width="3.85546875" customWidth="1"/>
    <col min="6659" max="6659" width="33.85546875" customWidth="1"/>
    <col min="6660" max="6660" width="13.42578125" customWidth="1"/>
    <col min="6661" max="6661" width="14.28515625" customWidth="1"/>
    <col min="6662" max="6662" width="11.85546875" customWidth="1"/>
    <col min="6914" max="6914" width="3.85546875" customWidth="1"/>
    <col min="6915" max="6915" width="33.85546875" customWidth="1"/>
    <col min="6916" max="6916" width="13.42578125" customWidth="1"/>
    <col min="6917" max="6917" width="14.28515625" customWidth="1"/>
    <col min="6918" max="6918" width="11.85546875" customWidth="1"/>
    <col min="7170" max="7170" width="3.85546875" customWidth="1"/>
    <col min="7171" max="7171" width="33.85546875" customWidth="1"/>
    <col min="7172" max="7172" width="13.42578125" customWidth="1"/>
    <col min="7173" max="7173" width="14.28515625" customWidth="1"/>
    <col min="7174" max="7174" width="11.85546875" customWidth="1"/>
    <col min="7426" max="7426" width="3.85546875" customWidth="1"/>
    <col min="7427" max="7427" width="33.85546875" customWidth="1"/>
    <col min="7428" max="7428" width="13.42578125" customWidth="1"/>
    <col min="7429" max="7429" width="14.28515625" customWidth="1"/>
    <col min="7430" max="7430" width="11.85546875" customWidth="1"/>
    <col min="7682" max="7682" width="3.85546875" customWidth="1"/>
    <col min="7683" max="7683" width="33.85546875" customWidth="1"/>
    <col min="7684" max="7684" width="13.42578125" customWidth="1"/>
    <col min="7685" max="7685" width="14.28515625" customWidth="1"/>
    <col min="7686" max="7686" width="11.85546875" customWidth="1"/>
    <col min="7938" max="7938" width="3.85546875" customWidth="1"/>
    <col min="7939" max="7939" width="33.85546875" customWidth="1"/>
    <col min="7940" max="7940" width="13.42578125" customWidth="1"/>
    <col min="7941" max="7941" width="14.28515625" customWidth="1"/>
    <col min="7942" max="7942" width="11.85546875" customWidth="1"/>
    <col min="8194" max="8194" width="3.85546875" customWidth="1"/>
    <col min="8195" max="8195" width="33.85546875" customWidth="1"/>
    <col min="8196" max="8196" width="13.42578125" customWidth="1"/>
    <col min="8197" max="8197" width="14.28515625" customWidth="1"/>
    <col min="8198" max="8198" width="11.85546875" customWidth="1"/>
    <col min="8450" max="8450" width="3.85546875" customWidth="1"/>
    <col min="8451" max="8451" width="33.85546875" customWidth="1"/>
    <col min="8452" max="8452" width="13.42578125" customWidth="1"/>
    <col min="8453" max="8453" width="14.28515625" customWidth="1"/>
    <col min="8454" max="8454" width="11.85546875" customWidth="1"/>
    <col min="8706" max="8706" width="3.85546875" customWidth="1"/>
    <col min="8707" max="8707" width="33.85546875" customWidth="1"/>
    <col min="8708" max="8708" width="13.42578125" customWidth="1"/>
    <col min="8709" max="8709" width="14.28515625" customWidth="1"/>
    <col min="8710" max="8710" width="11.85546875" customWidth="1"/>
    <col min="8962" max="8962" width="3.85546875" customWidth="1"/>
    <col min="8963" max="8963" width="33.85546875" customWidth="1"/>
    <col min="8964" max="8964" width="13.42578125" customWidth="1"/>
    <col min="8965" max="8965" width="14.28515625" customWidth="1"/>
    <col min="8966" max="8966" width="11.85546875" customWidth="1"/>
    <col min="9218" max="9218" width="3.85546875" customWidth="1"/>
    <col min="9219" max="9219" width="33.85546875" customWidth="1"/>
    <col min="9220" max="9220" width="13.42578125" customWidth="1"/>
    <col min="9221" max="9221" width="14.28515625" customWidth="1"/>
    <col min="9222" max="9222" width="11.85546875" customWidth="1"/>
    <col min="9474" max="9474" width="3.85546875" customWidth="1"/>
    <col min="9475" max="9475" width="33.85546875" customWidth="1"/>
    <col min="9476" max="9476" width="13.42578125" customWidth="1"/>
    <col min="9477" max="9477" width="14.28515625" customWidth="1"/>
    <col min="9478" max="9478" width="11.85546875" customWidth="1"/>
    <col min="9730" max="9730" width="3.85546875" customWidth="1"/>
    <col min="9731" max="9731" width="33.85546875" customWidth="1"/>
    <col min="9732" max="9732" width="13.42578125" customWidth="1"/>
    <col min="9733" max="9733" width="14.28515625" customWidth="1"/>
    <col min="9734" max="9734" width="11.85546875" customWidth="1"/>
    <col min="9986" max="9986" width="3.85546875" customWidth="1"/>
    <col min="9987" max="9987" width="33.85546875" customWidth="1"/>
    <col min="9988" max="9988" width="13.42578125" customWidth="1"/>
    <col min="9989" max="9989" width="14.28515625" customWidth="1"/>
    <col min="9990" max="9990" width="11.85546875" customWidth="1"/>
    <col min="10242" max="10242" width="3.85546875" customWidth="1"/>
    <col min="10243" max="10243" width="33.85546875" customWidth="1"/>
    <col min="10244" max="10244" width="13.42578125" customWidth="1"/>
    <col min="10245" max="10245" width="14.28515625" customWidth="1"/>
    <col min="10246" max="10246" width="11.85546875" customWidth="1"/>
    <col min="10498" max="10498" width="3.85546875" customWidth="1"/>
    <col min="10499" max="10499" width="33.85546875" customWidth="1"/>
    <col min="10500" max="10500" width="13.42578125" customWidth="1"/>
    <col min="10501" max="10501" width="14.28515625" customWidth="1"/>
    <col min="10502" max="10502" width="11.85546875" customWidth="1"/>
    <col min="10754" max="10754" width="3.85546875" customWidth="1"/>
    <col min="10755" max="10755" width="33.85546875" customWidth="1"/>
    <col min="10756" max="10756" width="13.42578125" customWidth="1"/>
    <col min="10757" max="10757" width="14.28515625" customWidth="1"/>
    <col min="10758" max="10758" width="11.85546875" customWidth="1"/>
    <col min="11010" max="11010" width="3.85546875" customWidth="1"/>
    <col min="11011" max="11011" width="33.85546875" customWidth="1"/>
    <col min="11012" max="11012" width="13.42578125" customWidth="1"/>
    <col min="11013" max="11013" width="14.28515625" customWidth="1"/>
    <col min="11014" max="11014" width="11.85546875" customWidth="1"/>
    <col min="11266" max="11266" width="3.85546875" customWidth="1"/>
    <col min="11267" max="11267" width="33.85546875" customWidth="1"/>
    <col min="11268" max="11268" width="13.42578125" customWidth="1"/>
    <col min="11269" max="11269" width="14.28515625" customWidth="1"/>
    <col min="11270" max="11270" width="11.85546875" customWidth="1"/>
    <col min="11522" max="11522" width="3.85546875" customWidth="1"/>
    <col min="11523" max="11523" width="33.85546875" customWidth="1"/>
    <col min="11524" max="11524" width="13.42578125" customWidth="1"/>
    <col min="11525" max="11525" width="14.28515625" customWidth="1"/>
    <col min="11526" max="11526" width="11.85546875" customWidth="1"/>
    <col min="11778" max="11778" width="3.85546875" customWidth="1"/>
    <col min="11779" max="11779" width="33.85546875" customWidth="1"/>
    <col min="11780" max="11780" width="13.42578125" customWidth="1"/>
    <col min="11781" max="11781" width="14.28515625" customWidth="1"/>
    <col min="11782" max="11782" width="11.85546875" customWidth="1"/>
    <col min="12034" max="12034" width="3.85546875" customWidth="1"/>
    <col min="12035" max="12035" width="33.85546875" customWidth="1"/>
    <col min="12036" max="12036" width="13.42578125" customWidth="1"/>
    <col min="12037" max="12037" width="14.28515625" customWidth="1"/>
    <col min="12038" max="12038" width="11.85546875" customWidth="1"/>
    <col min="12290" max="12290" width="3.85546875" customWidth="1"/>
    <col min="12291" max="12291" width="33.85546875" customWidth="1"/>
    <col min="12292" max="12292" width="13.42578125" customWidth="1"/>
    <col min="12293" max="12293" width="14.28515625" customWidth="1"/>
    <col min="12294" max="12294" width="11.85546875" customWidth="1"/>
    <col min="12546" max="12546" width="3.85546875" customWidth="1"/>
    <col min="12547" max="12547" width="33.85546875" customWidth="1"/>
    <col min="12548" max="12548" width="13.42578125" customWidth="1"/>
    <col min="12549" max="12549" width="14.28515625" customWidth="1"/>
    <col min="12550" max="12550" width="11.85546875" customWidth="1"/>
    <col min="12802" max="12802" width="3.85546875" customWidth="1"/>
    <col min="12803" max="12803" width="33.85546875" customWidth="1"/>
    <col min="12804" max="12804" width="13.42578125" customWidth="1"/>
    <col min="12805" max="12805" width="14.28515625" customWidth="1"/>
    <col min="12806" max="12806" width="11.85546875" customWidth="1"/>
    <col min="13058" max="13058" width="3.85546875" customWidth="1"/>
    <col min="13059" max="13059" width="33.85546875" customWidth="1"/>
    <col min="13060" max="13060" width="13.42578125" customWidth="1"/>
    <col min="13061" max="13061" width="14.28515625" customWidth="1"/>
    <col min="13062" max="13062" width="11.85546875" customWidth="1"/>
    <col min="13314" max="13314" width="3.85546875" customWidth="1"/>
    <col min="13315" max="13315" width="33.85546875" customWidth="1"/>
    <col min="13316" max="13316" width="13.42578125" customWidth="1"/>
    <col min="13317" max="13317" width="14.28515625" customWidth="1"/>
    <col min="13318" max="13318" width="11.85546875" customWidth="1"/>
    <col min="13570" max="13570" width="3.85546875" customWidth="1"/>
    <col min="13571" max="13571" width="33.85546875" customWidth="1"/>
    <col min="13572" max="13572" width="13.42578125" customWidth="1"/>
    <col min="13573" max="13573" width="14.28515625" customWidth="1"/>
    <col min="13574" max="13574" width="11.85546875" customWidth="1"/>
    <col min="13826" max="13826" width="3.85546875" customWidth="1"/>
    <col min="13827" max="13827" width="33.85546875" customWidth="1"/>
    <col min="13828" max="13828" width="13.42578125" customWidth="1"/>
    <col min="13829" max="13829" width="14.28515625" customWidth="1"/>
    <col min="13830" max="13830" width="11.85546875" customWidth="1"/>
    <col min="14082" max="14082" width="3.85546875" customWidth="1"/>
    <col min="14083" max="14083" width="33.85546875" customWidth="1"/>
    <col min="14084" max="14084" width="13.42578125" customWidth="1"/>
    <col min="14085" max="14085" width="14.28515625" customWidth="1"/>
    <col min="14086" max="14086" width="11.85546875" customWidth="1"/>
    <col min="14338" max="14338" width="3.85546875" customWidth="1"/>
    <col min="14339" max="14339" width="33.85546875" customWidth="1"/>
    <col min="14340" max="14340" width="13.42578125" customWidth="1"/>
    <col min="14341" max="14341" width="14.28515625" customWidth="1"/>
    <col min="14342" max="14342" width="11.85546875" customWidth="1"/>
    <col min="14594" max="14594" width="3.85546875" customWidth="1"/>
    <col min="14595" max="14595" width="33.85546875" customWidth="1"/>
    <col min="14596" max="14596" width="13.42578125" customWidth="1"/>
    <col min="14597" max="14597" width="14.28515625" customWidth="1"/>
    <col min="14598" max="14598" width="11.85546875" customWidth="1"/>
    <col min="14850" max="14850" width="3.85546875" customWidth="1"/>
    <col min="14851" max="14851" width="33.85546875" customWidth="1"/>
    <col min="14852" max="14852" width="13.42578125" customWidth="1"/>
    <col min="14853" max="14853" width="14.28515625" customWidth="1"/>
    <col min="14854" max="14854" width="11.85546875" customWidth="1"/>
    <col min="15106" max="15106" width="3.85546875" customWidth="1"/>
    <col min="15107" max="15107" width="33.85546875" customWidth="1"/>
    <col min="15108" max="15108" width="13.42578125" customWidth="1"/>
    <col min="15109" max="15109" width="14.28515625" customWidth="1"/>
    <col min="15110" max="15110" width="11.85546875" customWidth="1"/>
    <col min="15362" max="15362" width="3.85546875" customWidth="1"/>
    <col min="15363" max="15363" width="33.85546875" customWidth="1"/>
    <col min="15364" max="15364" width="13.42578125" customWidth="1"/>
    <col min="15365" max="15365" width="14.28515625" customWidth="1"/>
    <col min="15366" max="15366" width="11.85546875" customWidth="1"/>
    <col min="15618" max="15618" width="3.85546875" customWidth="1"/>
    <col min="15619" max="15619" width="33.85546875" customWidth="1"/>
    <col min="15620" max="15620" width="13.42578125" customWidth="1"/>
    <col min="15621" max="15621" width="14.28515625" customWidth="1"/>
    <col min="15622" max="15622" width="11.85546875" customWidth="1"/>
    <col min="15874" max="15874" width="3.85546875" customWidth="1"/>
    <col min="15875" max="15875" width="33.85546875" customWidth="1"/>
    <col min="15876" max="15876" width="13.42578125" customWidth="1"/>
    <col min="15877" max="15877" width="14.28515625" customWidth="1"/>
    <col min="15878" max="15878" width="11.85546875" customWidth="1"/>
    <col min="16130" max="16130" width="3.85546875" customWidth="1"/>
    <col min="16131" max="16131" width="33.85546875" customWidth="1"/>
    <col min="16132" max="16132" width="13.42578125" customWidth="1"/>
    <col min="16133" max="16133" width="14.28515625" customWidth="1"/>
    <col min="16134" max="16134" width="11.85546875" customWidth="1"/>
  </cols>
  <sheetData>
    <row r="1" spans="2:17" x14ac:dyDescent="0.25">
      <c r="B1" s="29" t="s">
        <v>839</v>
      </c>
    </row>
    <row r="5" spans="2:17" x14ac:dyDescent="0.25">
      <c r="B5" s="621" t="s">
        <v>101</v>
      </c>
      <c r="C5" s="621" t="s">
        <v>102</v>
      </c>
      <c r="D5" s="619" t="s">
        <v>103</v>
      </c>
      <c r="E5" s="619"/>
      <c r="F5" s="619"/>
      <c r="G5" s="619"/>
      <c r="H5" s="619"/>
      <c r="I5" s="620" t="s">
        <v>104</v>
      </c>
      <c r="J5" s="620"/>
      <c r="K5" s="620"/>
      <c r="L5" s="620"/>
      <c r="M5" s="620"/>
      <c r="N5" s="620"/>
      <c r="O5" s="620"/>
      <c r="P5" s="620"/>
      <c r="Q5" s="620"/>
    </row>
    <row r="6" spans="2:17" ht="76.5" x14ac:dyDescent="0.25">
      <c r="B6" s="621"/>
      <c r="C6" s="621"/>
      <c r="D6" s="254" t="s">
        <v>105</v>
      </c>
      <c r="E6" s="254" t="s">
        <v>106</v>
      </c>
      <c r="F6" s="254" t="s">
        <v>107</v>
      </c>
      <c r="G6" s="254" t="s">
        <v>108</v>
      </c>
      <c r="H6" s="254" t="s">
        <v>109</v>
      </c>
      <c r="I6" s="255" t="s">
        <v>110</v>
      </c>
      <c r="J6" s="255" t="s">
        <v>111</v>
      </c>
      <c r="K6" s="255" t="s">
        <v>112</v>
      </c>
      <c r="L6" s="255" t="s">
        <v>66</v>
      </c>
      <c r="M6" s="255" t="s">
        <v>113</v>
      </c>
      <c r="N6" s="255" t="s">
        <v>114</v>
      </c>
      <c r="O6" s="255" t="s">
        <v>115</v>
      </c>
      <c r="P6" s="255" t="s">
        <v>116</v>
      </c>
      <c r="Q6" s="255" t="s">
        <v>117</v>
      </c>
    </row>
    <row r="7" spans="2:17" x14ac:dyDescent="0.25">
      <c r="B7" s="249">
        <v>1</v>
      </c>
      <c r="C7" s="256" t="s">
        <v>118</v>
      </c>
      <c r="D7" s="250">
        <v>5286708</v>
      </c>
      <c r="E7" s="250">
        <v>40796.5</v>
      </c>
      <c r="F7" s="250">
        <v>38008.230000000003</v>
      </c>
      <c r="G7" s="250"/>
      <c r="H7" s="257">
        <v>5365512.7300000004</v>
      </c>
      <c r="I7" s="250">
        <v>5365512.7300000004</v>
      </c>
      <c r="J7" s="250"/>
      <c r="K7" s="260">
        <v>268275.63650000002</v>
      </c>
      <c r="L7" s="260">
        <v>536551.27300000004</v>
      </c>
      <c r="M7" s="259">
        <v>384820.23</v>
      </c>
      <c r="N7" s="260">
        <v>536551.27300000004</v>
      </c>
      <c r="O7" s="259"/>
      <c r="P7" s="259"/>
      <c r="Q7" s="259"/>
    </row>
    <row r="8" spans="2:17" x14ac:dyDescent="0.25">
      <c r="B8" s="249">
        <v>2</v>
      </c>
      <c r="C8" s="253" t="s">
        <v>119</v>
      </c>
      <c r="D8" s="250"/>
      <c r="E8" s="250">
        <v>341912</v>
      </c>
      <c r="F8" s="250">
        <v>4900</v>
      </c>
      <c r="G8" s="250"/>
      <c r="H8" s="257">
        <v>346812</v>
      </c>
      <c r="I8" s="250">
        <v>346812</v>
      </c>
      <c r="J8" s="250"/>
      <c r="K8" s="260">
        <v>17340.600000000002</v>
      </c>
      <c r="L8" s="260">
        <v>34681.200000000004</v>
      </c>
      <c r="M8" s="259"/>
      <c r="N8" s="260">
        <v>34681.200000000004</v>
      </c>
      <c r="O8" s="259"/>
      <c r="P8" s="259"/>
      <c r="Q8" s="259"/>
    </row>
    <row r="9" spans="2:17" x14ac:dyDescent="0.25">
      <c r="B9" s="252"/>
      <c r="C9" s="251" t="s">
        <v>120</v>
      </c>
      <c r="D9" s="258">
        <v>5286708</v>
      </c>
      <c r="E9" s="258">
        <v>382708.5</v>
      </c>
      <c r="F9" s="258">
        <v>42908.23</v>
      </c>
      <c r="G9" s="258">
        <v>0</v>
      </c>
      <c r="H9" s="258">
        <v>5712324.7300000004</v>
      </c>
      <c r="I9" s="258">
        <v>5712324.7300000004</v>
      </c>
      <c r="J9" s="258">
        <v>0</v>
      </c>
      <c r="K9" s="258">
        <v>285616.2365</v>
      </c>
      <c r="L9" s="258">
        <v>571232.473</v>
      </c>
      <c r="M9" s="258">
        <v>384820.23</v>
      </c>
      <c r="N9" s="258">
        <v>571232.473</v>
      </c>
      <c r="O9" s="258">
        <v>0</v>
      </c>
      <c r="P9" s="258">
        <v>0</v>
      </c>
      <c r="Q9" s="258">
        <v>0</v>
      </c>
    </row>
    <row r="12" spans="2:17" x14ac:dyDescent="0.25">
      <c r="C12" s="29" t="s">
        <v>192</v>
      </c>
    </row>
    <row r="13" spans="2:17" x14ac:dyDescent="0.25">
      <c r="C13" s="90" t="s">
        <v>47</v>
      </c>
      <c r="D13" s="92" t="s">
        <v>80</v>
      </c>
      <c r="E13" s="91"/>
      <c r="F13" s="91"/>
      <c r="G13" s="91"/>
    </row>
    <row r="14" spans="2:17" ht="38.25" x14ac:dyDescent="0.25">
      <c r="C14" s="93"/>
      <c r="D14" s="94" t="s">
        <v>81</v>
      </c>
      <c r="E14" s="95" t="s">
        <v>82</v>
      </c>
      <c r="F14" s="95" t="s">
        <v>83</v>
      </c>
      <c r="G14" s="95" t="s">
        <v>84</v>
      </c>
    </row>
    <row r="15" spans="2:17" ht="25.5" x14ac:dyDescent="0.25">
      <c r="C15" s="96"/>
      <c r="D15" s="97"/>
      <c r="E15" s="98" t="s">
        <v>85</v>
      </c>
      <c r="F15" s="99" t="s">
        <v>86</v>
      </c>
      <c r="G15" s="99" t="s">
        <v>87</v>
      </c>
    </row>
    <row r="16" spans="2:17" x14ac:dyDescent="0.25">
      <c r="C16" s="100" t="s">
        <v>88</v>
      </c>
      <c r="D16" s="100" t="s">
        <v>138</v>
      </c>
      <c r="E16" s="101"/>
      <c r="F16" s="102"/>
      <c r="G16" s="102"/>
    </row>
    <row r="17" spans="3:7" x14ac:dyDescent="0.25">
      <c r="C17" s="100"/>
      <c r="D17" s="272" t="s">
        <v>139</v>
      </c>
      <c r="E17" s="101"/>
      <c r="F17" s="102"/>
      <c r="G17" s="102"/>
    </row>
    <row r="18" spans="3:7" x14ac:dyDescent="0.25">
      <c r="C18" s="100">
        <v>1</v>
      </c>
      <c r="D18" s="103" t="s">
        <v>759</v>
      </c>
      <c r="E18" s="273">
        <v>62.056799999999996</v>
      </c>
      <c r="F18" s="104" t="s">
        <v>53</v>
      </c>
      <c r="G18" s="104" t="s">
        <v>54</v>
      </c>
    </row>
    <row r="19" spans="3:7" x14ac:dyDescent="0.25">
      <c r="C19" s="105">
        <v>2</v>
      </c>
      <c r="D19" s="103" t="s">
        <v>137</v>
      </c>
      <c r="E19" s="273">
        <v>5.8842999999999996</v>
      </c>
      <c r="F19" s="104" t="s">
        <v>53</v>
      </c>
      <c r="G19" s="104" t="s">
        <v>54</v>
      </c>
    </row>
    <row r="20" spans="3:7" x14ac:dyDescent="0.25">
      <c r="C20" s="105">
        <v>3</v>
      </c>
      <c r="D20" s="103" t="s">
        <v>136</v>
      </c>
      <c r="E20" s="273">
        <v>1.1898999999999997</v>
      </c>
      <c r="F20" s="104" t="s">
        <v>53</v>
      </c>
      <c r="G20" s="104" t="s">
        <v>47</v>
      </c>
    </row>
    <row r="21" spans="3:7" x14ac:dyDescent="0.25">
      <c r="C21" s="105">
        <v>4</v>
      </c>
      <c r="D21" s="103" t="s">
        <v>761</v>
      </c>
      <c r="E21" s="273">
        <v>1.1031999999999993</v>
      </c>
      <c r="F21" s="104" t="s">
        <v>53</v>
      </c>
      <c r="G21" s="104" t="s">
        <v>47</v>
      </c>
    </row>
    <row r="22" spans="3:7" x14ac:dyDescent="0.25">
      <c r="C22" s="105">
        <v>5</v>
      </c>
      <c r="D22" s="103" t="s">
        <v>762</v>
      </c>
      <c r="E22" s="273">
        <v>2.0561326480000002</v>
      </c>
      <c r="F22" s="104" t="s">
        <v>53</v>
      </c>
      <c r="G22" s="104" t="s">
        <v>47</v>
      </c>
    </row>
    <row r="23" spans="3:7" x14ac:dyDescent="0.25">
      <c r="C23" s="105">
        <v>6</v>
      </c>
      <c r="D23" s="103" t="s">
        <v>763</v>
      </c>
      <c r="E23" s="273">
        <v>262.69000000000005</v>
      </c>
      <c r="F23" s="104" t="s">
        <v>53</v>
      </c>
      <c r="G23" s="104" t="s">
        <v>54</v>
      </c>
    </row>
    <row r="24" spans="3:7" x14ac:dyDescent="0.25">
      <c r="C24" s="105"/>
      <c r="D24" s="272" t="s">
        <v>141</v>
      </c>
      <c r="E24" s="273"/>
      <c r="F24" s="104"/>
      <c r="G24" s="104"/>
    </row>
    <row r="25" spans="3:7" x14ac:dyDescent="0.25">
      <c r="C25" s="105"/>
      <c r="D25" s="106" t="s">
        <v>76</v>
      </c>
      <c r="E25" s="274">
        <v>334.98033264800006</v>
      </c>
      <c r="F25" s="101"/>
      <c r="G25" s="101"/>
    </row>
    <row r="26" spans="3:7" x14ac:dyDescent="0.25">
      <c r="C26" s="100" t="s">
        <v>142</v>
      </c>
      <c r="D26" s="100" t="s">
        <v>143</v>
      </c>
      <c r="E26" s="101">
        <v>0</v>
      </c>
      <c r="F26" s="101"/>
      <c r="G26" s="101"/>
    </row>
    <row r="27" spans="3:7" x14ac:dyDescent="0.25">
      <c r="C27" s="105"/>
      <c r="D27" s="105"/>
      <c r="E27" s="101"/>
      <c r="F27" s="101"/>
      <c r="G27" s="101"/>
    </row>
    <row r="28" spans="3:7" x14ac:dyDescent="0.25">
      <c r="C28" s="90" t="s">
        <v>764</v>
      </c>
      <c r="D28" s="275"/>
      <c r="E28" s="91"/>
      <c r="F28" s="91"/>
      <c r="G28" s="91"/>
    </row>
    <row r="29" spans="3:7" x14ac:dyDescent="0.25">
      <c r="C29" s="276" t="s">
        <v>765</v>
      </c>
      <c r="D29" s="275"/>
      <c r="E29" s="91"/>
      <c r="F29" s="91"/>
      <c r="G29" s="91"/>
    </row>
    <row r="30" spans="3:7" x14ac:dyDescent="0.25">
      <c r="C30" s="105"/>
      <c r="D30" s="622" t="s">
        <v>766</v>
      </c>
      <c r="E30" s="623"/>
      <c r="F30" s="610" t="s">
        <v>156</v>
      </c>
      <c r="G30" s="610"/>
    </row>
    <row r="31" spans="3:7" x14ac:dyDescent="0.25">
      <c r="C31" s="105"/>
      <c r="D31" s="617" t="s">
        <v>767</v>
      </c>
      <c r="E31" s="618"/>
      <c r="F31" s="609" t="s">
        <v>47</v>
      </c>
      <c r="G31" s="609"/>
    </row>
    <row r="32" spans="3:7" x14ac:dyDescent="0.25">
      <c r="C32" s="105"/>
      <c r="D32" s="617" t="s">
        <v>768</v>
      </c>
      <c r="E32" s="618"/>
      <c r="F32" s="609" t="s">
        <v>16</v>
      </c>
      <c r="G32" s="609"/>
    </row>
    <row r="33" spans="3:7" x14ac:dyDescent="0.25">
      <c r="C33" s="105"/>
      <c r="D33" s="617" t="s">
        <v>769</v>
      </c>
      <c r="E33" s="618"/>
      <c r="F33" s="609" t="s">
        <v>27</v>
      </c>
      <c r="G33" s="609"/>
    </row>
    <row r="34" spans="3:7" x14ac:dyDescent="0.25">
      <c r="C34" s="105"/>
      <c r="D34" s="607" t="s">
        <v>770</v>
      </c>
      <c r="E34" s="608"/>
      <c r="F34" s="609" t="s">
        <v>9</v>
      </c>
      <c r="G34" s="609"/>
    </row>
    <row r="35" spans="3:7" x14ac:dyDescent="0.25">
      <c r="C35" s="275"/>
      <c r="D35" s="275"/>
      <c r="E35" s="91"/>
      <c r="F35" s="91"/>
      <c r="G35" s="91"/>
    </row>
    <row r="36" spans="3:7" x14ac:dyDescent="0.25">
      <c r="C36" s="90" t="s">
        <v>16</v>
      </c>
      <c r="D36" s="90" t="s">
        <v>771</v>
      </c>
      <c r="E36" s="91"/>
      <c r="F36" s="91"/>
      <c r="G36" s="91"/>
    </row>
    <row r="37" spans="3:7" x14ac:dyDescent="0.25">
      <c r="C37" s="103" t="s">
        <v>772</v>
      </c>
      <c r="D37" s="277" t="s">
        <v>773</v>
      </c>
      <c r="E37" s="278" t="s">
        <v>774</v>
      </c>
      <c r="F37" s="610" t="s">
        <v>775</v>
      </c>
      <c r="G37" s="610"/>
    </row>
    <row r="38" spans="3:7" x14ac:dyDescent="0.25">
      <c r="C38" s="279">
        <v>1</v>
      </c>
      <c r="D38" s="280" t="s">
        <v>776</v>
      </c>
      <c r="E38" s="281" t="s">
        <v>838</v>
      </c>
      <c r="F38" s="613">
        <f>+E25</f>
        <v>334.98033264800006</v>
      </c>
      <c r="G38" s="614"/>
    </row>
    <row r="39" spans="3:7" x14ac:dyDescent="0.25">
      <c r="C39" s="279">
        <v>2</v>
      </c>
      <c r="D39" s="280" t="s">
        <v>777</v>
      </c>
      <c r="E39" s="281" t="s">
        <v>838</v>
      </c>
      <c r="F39" s="611">
        <f>ROUND((+E25-E23)*0.05,2)</f>
        <v>3.61</v>
      </c>
      <c r="G39" s="612"/>
    </row>
    <row r="40" spans="3:7" x14ac:dyDescent="0.25">
      <c r="C40" s="279">
        <v>3</v>
      </c>
      <c r="D40" s="280" t="s">
        <v>67</v>
      </c>
      <c r="E40" s="281" t="s">
        <v>838</v>
      </c>
      <c r="F40" s="611">
        <f>+E25-E18</f>
        <v>272.92353264800005</v>
      </c>
      <c r="G40" s="615"/>
    </row>
    <row r="41" spans="3:7" x14ac:dyDescent="0.25">
      <c r="C41" s="279">
        <v>4</v>
      </c>
      <c r="D41" s="280" t="s">
        <v>778</v>
      </c>
      <c r="E41" s="281"/>
      <c r="F41" s="616"/>
      <c r="G41" s="615"/>
    </row>
    <row r="42" spans="3:7" x14ac:dyDescent="0.25">
      <c r="C42" s="279">
        <v>5</v>
      </c>
      <c r="D42" s="280" t="s">
        <v>72</v>
      </c>
      <c r="E42" s="281"/>
      <c r="F42" s="616"/>
      <c r="G42" s="615"/>
    </row>
    <row r="43" spans="3:7" x14ac:dyDescent="0.25">
      <c r="C43" s="279">
        <v>6</v>
      </c>
      <c r="D43" s="280" t="s">
        <v>779</v>
      </c>
      <c r="E43" s="281" t="s">
        <v>838</v>
      </c>
      <c r="F43" s="611"/>
      <c r="G43" s="612"/>
    </row>
    <row r="44" spans="3:7" x14ac:dyDescent="0.25">
      <c r="C44" s="279">
        <v>7</v>
      </c>
      <c r="D44" s="280" t="s">
        <v>69</v>
      </c>
      <c r="E44" s="281" t="s">
        <v>838</v>
      </c>
      <c r="F44" s="611">
        <v>20</v>
      </c>
      <c r="G44" s="612"/>
    </row>
  </sheetData>
  <mergeCells count="22">
    <mergeCell ref="D5:H5"/>
    <mergeCell ref="I5:Q5"/>
    <mergeCell ref="B5:B6"/>
    <mergeCell ref="C5:C6"/>
    <mergeCell ref="D30:E30"/>
    <mergeCell ref="F30:G30"/>
    <mergeCell ref="D31:E31"/>
    <mergeCell ref="F31:G31"/>
    <mergeCell ref="D32:E32"/>
    <mergeCell ref="F32:G32"/>
    <mergeCell ref="D33:E33"/>
    <mergeCell ref="F33:G33"/>
    <mergeCell ref="D34:E34"/>
    <mergeCell ref="F34:G34"/>
    <mergeCell ref="F37:G37"/>
    <mergeCell ref="F43:G43"/>
    <mergeCell ref="F44:G44"/>
    <mergeCell ref="F38:G38"/>
    <mergeCell ref="F39:G39"/>
    <mergeCell ref="F40:G40"/>
    <mergeCell ref="F41:G41"/>
    <mergeCell ref="F42:G4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29"/>
  <sheetViews>
    <sheetView workbookViewId="0">
      <selection activeCell="C29" sqref="C29"/>
    </sheetView>
  </sheetViews>
  <sheetFormatPr defaultRowHeight="15" x14ac:dyDescent="0.25"/>
  <cols>
    <col min="1" max="1" width="62.7109375" customWidth="1"/>
    <col min="2" max="2" width="22.7109375" customWidth="1"/>
    <col min="3" max="3" width="28" customWidth="1"/>
    <col min="257" max="257" width="62.7109375" customWidth="1"/>
    <col min="258" max="258" width="22.7109375" customWidth="1"/>
    <col min="259" max="259" width="28" customWidth="1"/>
    <col min="513" max="513" width="62.7109375" customWidth="1"/>
    <col min="514" max="514" width="22.7109375" customWidth="1"/>
    <col min="515" max="515" width="28" customWidth="1"/>
    <col min="769" max="769" width="62.7109375" customWidth="1"/>
    <col min="770" max="770" width="22.7109375" customWidth="1"/>
    <col min="771" max="771" width="28" customWidth="1"/>
    <col min="1025" max="1025" width="62.7109375" customWidth="1"/>
    <col min="1026" max="1026" width="22.7109375" customWidth="1"/>
    <col min="1027" max="1027" width="28" customWidth="1"/>
    <col min="1281" max="1281" width="62.7109375" customWidth="1"/>
    <col min="1282" max="1282" width="22.7109375" customWidth="1"/>
    <col min="1283" max="1283" width="28" customWidth="1"/>
    <col min="1537" max="1537" width="62.7109375" customWidth="1"/>
    <col min="1538" max="1538" width="22.7109375" customWidth="1"/>
    <col min="1539" max="1539" width="28" customWidth="1"/>
    <col min="1793" max="1793" width="62.7109375" customWidth="1"/>
    <col min="1794" max="1794" width="22.7109375" customWidth="1"/>
    <col min="1795" max="1795" width="28" customWidth="1"/>
    <col min="2049" max="2049" width="62.7109375" customWidth="1"/>
    <col min="2050" max="2050" width="22.7109375" customWidth="1"/>
    <col min="2051" max="2051" width="28" customWidth="1"/>
    <col min="2305" max="2305" width="62.7109375" customWidth="1"/>
    <col min="2306" max="2306" width="22.7109375" customWidth="1"/>
    <col min="2307" max="2307" width="28" customWidth="1"/>
    <col min="2561" max="2561" width="62.7109375" customWidth="1"/>
    <col min="2562" max="2562" width="22.7109375" customWidth="1"/>
    <col min="2563" max="2563" width="28" customWidth="1"/>
    <col min="2817" max="2817" width="62.7109375" customWidth="1"/>
    <col min="2818" max="2818" width="22.7109375" customWidth="1"/>
    <col min="2819" max="2819" width="28" customWidth="1"/>
    <col min="3073" max="3073" width="62.7109375" customWidth="1"/>
    <col min="3074" max="3074" width="22.7109375" customWidth="1"/>
    <col min="3075" max="3075" width="28" customWidth="1"/>
    <col min="3329" max="3329" width="62.7109375" customWidth="1"/>
    <col min="3330" max="3330" width="22.7109375" customWidth="1"/>
    <col min="3331" max="3331" width="28" customWidth="1"/>
    <col min="3585" max="3585" width="62.7109375" customWidth="1"/>
    <col min="3586" max="3586" width="22.7109375" customWidth="1"/>
    <col min="3587" max="3587" width="28" customWidth="1"/>
    <col min="3841" max="3841" width="62.7109375" customWidth="1"/>
    <col min="3842" max="3842" width="22.7109375" customWidth="1"/>
    <col min="3843" max="3843" width="28" customWidth="1"/>
    <col min="4097" max="4097" width="62.7109375" customWidth="1"/>
    <col min="4098" max="4098" width="22.7109375" customWidth="1"/>
    <col min="4099" max="4099" width="28" customWidth="1"/>
    <col min="4353" max="4353" width="62.7109375" customWidth="1"/>
    <col min="4354" max="4354" width="22.7109375" customWidth="1"/>
    <col min="4355" max="4355" width="28" customWidth="1"/>
    <col min="4609" max="4609" width="62.7109375" customWidth="1"/>
    <col min="4610" max="4610" width="22.7109375" customWidth="1"/>
    <col min="4611" max="4611" width="28" customWidth="1"/>
    <col min="4865" max="4865" width="62.7109375" customWidth="1"/>
    <col min="4866" max="4866" width="22.7109375" customWidth="1"/>
    <col min="4867" max="4867" width="28" customWidth="1"/>
    <col min="5121" max="5121" width="62.7109375" customWidth="1"/>
    <col min="5122" max="5122" width="22.7109375" customWidth="1"/>
    <col min="5123" max="5123" width="28" customWidth="1"/>
    <col min="5377" max="5377" width="62.7109375" customWidth="1"/>
    <col min="5378" max="5378" width="22.7109375" customWidth="1"/>
    <col min="5379" max="5379" width="28" customWidth="1"/>
    <col min="5633" max="5633" width="62.7109375" customWidth="1"/>
    <col min="5634" max="5634" width="22.7109375" customWidth="1"/>
    <col min="5635" max="5635" width="28" customWidth="1"/>
    <col min="5889" max="5889" width="62.7109375" customWidth="1"/>
    <col min="5890" max="5890" width="22.7109375" customWidth="1"/>
    <col min="5891" max="5891" width="28" customWidth="1"/>
    <col min="6145" max="6145" width="62.7109375" customWidth="1"/>
    <col min="6146" max="6146" width="22.7109375" customWidth="1"/>
    <col min="6147" max="6147" width="28" customWidth="1"/>
    <col min="6401" max="6401" width="62.7109375" customWidth="1"/>
    <col min="6402" max="6402" width="22.7109375" customWidth="1"/>
    <col min="6403" max="6403" width="28" customWidth="1"/>
    <col min="6657" max="6657" width="62.7109375" customWidth="1"/>
    <col min="6658" max="6658" width="22.7109375" customWidth="1"/>
    <col min="6659" max="6659" width="28" customWidth="1"/>
    <col min="6913" max="6913" width="62.7109375" customWidth="1"/>
    <col min="6914" max="6914" width="22.7109375" customWidth="1"/>
    <col min="6915" max="6915" width="28" customWidth="1"/>
    <col min="7169" max="7169" width="62.7109375" customWidth="1"/>
    <col min="7170" max="7170" width="22.7109375" customWidth="1"/>
    <col min="7171" max="7171" width="28" customWidth="1"/>
    <col min="7425" max="7425" width="62.7109375" customWidth="1"/>
    <col min="7426" max="7426" width="22.7109375" customWidth="1"/>
    <col min="7427" max="7427" width="28" customWidth="1"/>
    <col min="7681" max="7681" width="62.7109375" customWidth="1"/>
    <col min="7682" max="7682" width="22.7109375" customWidth="1"/>
    <col min="7683" max="7683" width="28" customWidth="1"/>
    <col min="7937" max="7937" width="62.7109375" customWidth="1"/>
    <col min="7938" max="7938" width="22.7109375" customWidth="1"/>
    <col min="7939" max="7939" width="28" customWidth="1"/>
    <col min="8193" max="8193" width="62.7109375" customWidth="1"/>
    <col min="8194" max="8194" width="22.7109375" customWidth="1"/>
    <col min="8195" max="8195" width="28" customWidth="1"/>
    <col min="8449" max="8449" width="62.7109375" customWidth="1"/>
    <col min="8450" max="8450" width="22.7109375" customWidth="1"/>
    <col min="8451" max="8451" width="28" customWidth="1"/>
    <col min="8705" max="8705" width="62.7109375" customWidth="1"/>
    <col min="8706" max="8706" width="22.7109375" customWidth="1"/>
    <col min="8707" max="8707" width="28" customWidth="1"/>
    <col min="8961" max="8961" width="62.7109375" customWidth="1"/>
    <col min="8962" max="8962" width="22.7109375" customWidth="1"/>
    <col min="8963" max="8963" width="28" customWidth="1"/>
    <col min="9217" max="9217" width="62.7109375" customWidth="1"/>
    <col min="9218" max="9218" width="22.7109375" customWidth="1"/>
    <col min="9219" max="9219" width="28" customWidth="1"/>
    <col min="9473" max="9473" width="62.7109375" customWidth="1"/>
    <col min="9474" max="9474" width="22.7109375" customWidth="1"/>
    <col min="9475" max="9475" width="28" customWidth="1"/>
    <col min="9729" max="9729" width="62.7109375" customWidth="1"/>
    <col min="9730" max="9730" width="22.7109375" customWidth="1"/>
    <col min="9731" max="9731" width="28" customWidth="1"/>
    <col min="9985" max="9985" width="62.7109375" customWidth="1"/>
    <col min="9986" max="9986" width="22.7109375" customWidth="1"/>
    <col min="9987" max="9987" width="28" customWidth="1"/>
    <col min="10241" max="10241" width="62.7109375" customWidth="1"/>
    <col min="10242" max="10242" width="22.7109375" customWidth="1"/>
    <col min="10243" max="10243" width="28" customWidth="1"/>
    <col min="10497" max="10497" width="62.7109375" customWidth="1"/>
    <col min="10498" max="10498" width="22.7109375" customWidth="1"/>
    <col min="10499" max="10499" width="28" customWidth="1"/>
    <col min="10753" max="10753" width="62.7109375" customWidth="1"/>
    <col min="10754" max="10754" width="22.7109375" customWidth="1"/>
    <col min="10755" max="10755" width="28" customWidth="1"/>
    <col min="11009" max="11009" width="62.7109375" customWidth="1"/>
    <col min="11010" max="11010" width="22.7109375" customWidth="1"/>
    <col min="11011" max="11011" width="28" customWidth="1"/>
    <col min="11265" max="11265" width="62.7109375" customWidth="1"/>
    <col min="11266" max="11266" width="22.7109375" customWidth="1"/>
    <col min="11267" max="11267" width="28" customWidth="1"/>
    <col min="11521" max="11521" width="62.7109375" customWidth="1"/>
    <col min="11522" max="11522" width="22.7109375" customWidth="1"/>
    <col min="11523" max="11523" width="28" customWidth="1"/>
    <col min="11777" max="11777" width="62.7109375" customWidth="1"/>
    <col min="11778" max="11778" width="22.7109375" customWidth="1"/>
    <col min="11779" max="11779" width="28" customWidth="1"/>
    <col min="12033" max="12033" width="62.7109375" customWidth="1"/>
    <col min="12034" max="12034" width="22.7109375" customWidth="1"/>
    <col min="12035" max="12035" width="28" customWidth="1"/>
    <col min="12289" max="12289" width="62.7109375" customWidth="1"/>
    <col min="12290" max="12290" width="22.7109375" customWidth="1"/>
    <col min="12291" max="12291" width="28" customWidth="1"/>
    <col min="12545" max="12545" width="62.7109375" customWidth="1"/>
    <col min="12546" max="12546" width="22.7109375" customWidth="1"/>
    <col min="12547" max="12547" width="28" customWidth="1"/>
    <col min="12801" max="12801" width="62.7109375" customWidth="1"/>
    <col min="12802" max="12802" width="22.7109375" customWidth="1"/>
    <col min="12803" max="12803" width="28" customWidth="1"/>
    <col min="13057" max="13057" width="62.7109375" customWidth="1"/>
    <col min="13058" max="13058" width="22.7109375" customWidth="1"/>
    <col min="13059" max="13059" width="28" customWidth="1"/>
    <col min="13313" max="13313" width="62.7109375" customWidth="1"/>
    <col min="13314" max="13314" width="22.7109375" customWidth="1"/>
    <col min="13315" max="13315" width="28" customWidth="1"/>
    <col min="13569" max="13569" width="62.7109375" customWidth="1"/>
    <col min="13570" max="13570" width="22.7109375" customWidth="1"/>
    <col min="13571" max="13571" width="28" customWidth="1"/>
    <col min="13825" max="13825" width="62.7109375" customWidth="1"/>
    <col min="13826" max="13826" width="22.7109375" customWidth="1"/>
    <col min="13827" max="13827" width="28" customWidth="1"/>
    <col min="14081" max="14081" width="62.7109375" customWidth="1"/>
    <col min="14082" max="14082" width="22.7109375" customWidth="1"/>
    <col min="14083" max="14083" width="28" customWidth="1"/>
    <col min="14337" max="14337" width="62.7109375" customWidth="1"/>
    <col min="14338" max="14338" width="22.7109375" customWidth="1"/>
    <col min="14339" max="14339" width="28" customWidth="1"/>
    <col min="14593" max="14593" width="62.7109375" customWidth="1"/>
    <col min="14594" max="14594" width="22.7109375" customWidth="1"/>
    <col min="14595" max="14595" width="28" customWidth="1"/>
    <col min="14849" max="14849" width="62.7109375" customWidth="1"/>
    <col min="14850" max="14850" width="22.7109375" customWidth="1"/>
    <col min="14851" max="14851" width="28" customWidth="1"/>
    <col min="15105" max="15105" width="62.7109375" customWidth="1"/>
    <col min="15106" max="15106" width="22.7109375" customWidth="1"/>
    <col min="15107" max="15107" width="28" customWidth="1"/>
    <col min="15361" max="15361" width="62.7109375" customWidth="1"/>
    <col min="15362" max="15362" width="22.7109375" customWidth="1"/>
    <col min="15363" max="15363" width="28" customWidth="1"/>
    <col min="15617" max="15617" width="62.7109375" customWidth="1"/>
    <col min="15618" max="15618" width="22.7109375" customWidth="1"/>
    <col min="15619" max="15619" width="28" customWidth="1"/>
    <col min="15873" max="15873" width="62.7109375" customWidth="1"/>
    <col min="15874" max="15874" width="22.7109375" customWidth="1"/>
    <col min="15875" max="15875" width="28" customWidth="1"/>
    <col min="16129" max="16129" width="62.7109375" customWidth="1"/>
    <col min="16130" max="16130" width="22.7109375" customWidth="1"/>
    <col min="16131" max="16131" width="28" customWidth="1"/>
  </cols>
  <sheetData>
    <row r="1" spans="1:3" x14ac:dyDescent="0.25">
      <c r="A1" s="29" t="s">
        <v>172</v>
      </c>
    </row>
    <row r="3" spans="1:3" x14ac:dyDescent="0.25">
      <c r="A3" s="85" t="s">
        <v>173</v>
      </c>
    </row>
    <row r="5" spans="1:3" x14ac:dyDescent="0.25">
      <c r="A5" s="86" t="s">
        <v>174</v>
      </c>
      <c r="B5" s="87"/>
      <c r="C5" s="88"/>
    </row>
    <row r="6" spans="1:3" x14ac:dyDescent="0.25">
      <c r="A6" s="41" t="s">
        <v>175</v>
      </c>
      <c r="B6" s="89">
        <v>0.85499999999999998</v>
      </c>
      <c r="C6" s="44" t="s">
        <v>176</v>
      </c>
    </row>
    <row r="7" spans="1:3" x14ac:dyDescent="0.25">
      <c r="A7" s="41" t="s">
        <v>177</v>
      </c>
      <c r="B7" s="89">
        <v>2.2499999999999999E-2</v>
      </c>
      <c r="C7" s="44" t="s">
        <v>176</v>
      </c>
    </row>
    <row r="8" spans="1:3" x14ac:dyDescent="0.25">
      <c r="A8" s="41" t="s">
        <v>178</v>
      </c>
      <c r="B8" s="89">
        <v>2.5000000000000001E-3</v>
      </c>
      <c r="C8" s="44" t="s">
        <v>176</v>
      </c>
    </row>
    <row r="9" spans="1:3" x14ac:dyDescent="0.25">
      <c r="A9" s="41" t="s">
        <v>179</v>
      </c>
      <c r="B9" s="89">
        <v>5.0000000000000001E-3</v>
      </c>
      <c r="C9" s="44" t="s">
        <v>176</v>
      </c>
    </row>
    <row r="10" spans="1:3" x14ac:dyDescent="0.25">
      <c r="A10" s="41" t="s">
        <v>180</v>
      </c>
      <c r="B10" s="89">
        <v>4.9000000000000002E-2</v>
      </c>
      <c r="C10" s="44" t="s">
        <v>176</v>
      </c>
    </row>
    <row r="11" spans="1:3" x14ac:dyDescent="0.25">
      <c r="A11" s="41" t="s">
        <v>181</v>
      </c>
      <c r="B11" s="89">
        <v>5.0599999999999999E-2</v>
      </c>
      <c r="C11" s="44" t="s">
        <v>176</v>
      </c>
    </row>
    <row r="12" spans="1:3" x14ac:dyDescent="0.25">
      <c r="A12" s="41" t="s">
        <v>182</v>
      </c>
      <c r="B12" s="89">
        <v>3.0000000000000001E-3</v>
      </c>
      <c r="C12" s="44" t="s">
        <v>176</v>
      </c>
    </row>
    <row r="13" spans="1:3" x14ac:dyDescent="0.25">
      <c r="A13" s="41" t="s">
        <v>183</v>
      </c>
      <c r="B13" s="89">
        <v>6.2600000000000003E-2</v>
      </c>
      <c r="C13" s="44" t="s">
        <v>176</v>
      </c>
    </row>
    <row r="14" spans="1:3" x14ac:dyDescent="0.25">
      <c r="A14" s="41" t="s">
        <v>184</v>
      </c>
      <c r="B14" s="89">
        <v>2.5000000000000001E-2</v>
      </c>
      <c r="C14" s="44" t="s">
        <v>176</v>
      </c>
    </row>
    <row r="15" spans="1:3" x14ac:dyDescent="0.25">
      <c r="A15" s="41" t="s">
        <v>185</v>
      </c>
      <c r="B15" s="89">
        <v>6.0000000000000001E-3</v>
      </c>
      <c r="C15" s="44" t="s">
        <v>176</v>
      </c>
    </row>
    <row r="16" spans="1:3" x14ac:dyDescent="0.25">
      <c r="A16" s="41" t="s">
        <v>186</v>
      </c>
      <c r="B16" s="89">
        <v>4.4999999999999997E-3</v>
      </c>
      <c r="C16" s="44" t="s">
        <v>176</v>
      </c>
    </row>
    <row r="17" spans="1:3" x14ac:dyDescent="0.25">
      <c r="A17" s="41" t="s">
        <v>187</v>
      </c>
      <c r="B17" s="89">
        <v>4.4999999999999998E-2</v>
      </c>
      <c r="C17" s="44" t="s">
        <v>176</v>
      </c>
    </row>
    <row r="18" spans="1:3" x14ac:dyDescent="0.25">
      <c r="A18" s="41" t="s">
        <v>188</v>
      </c>
      <c r="B18" s="89">
        <v>1.9199999999999998E-2</v>
      </c>
      <c r="C18" s="44" t="s">
        <v>176</v>
      </c>
    </row>
    <row r="19" spans="1:3" x14ac:dyDescent="0.25">
      <c r="A19" s="41" t="s">
        <v>189</v>
      </c>
      <c r="B19" s="89">
        <v>4.5422200000000003E-2</v>
      </c>
      <c r="C19" s="44" t="s">
        <v>176</v>
      </c>
    </row>
    <row r="20" spans="1:3" x14ac:dyDescent="0.25">
      <c r="A20" s="41" t="s">
        <v>190</v>
      </c>
      <c r="B20" s="89">
        <v>0.1205</v>
      </c>
      <c r="C20" s="44" t="s">
        <v>176</v>
      </c>
    </row>
    <row r="21" spans="1:3" x14ac:dyDescent="0.25">
      <c r="A21" s="41" t="s">
        <v>191</v>
      </c>
      <c r="B21" s="89">
        <v>0.55249999999999999</v>
      </c>
      <c r="C21" s="44" t="s">
        <v>176</v>
      </c>
    </row>
    <row r="22" spans="1:3" x14ac:dyDescent="0.25">
      <c r="A22" s="50"/>
      <c r="B22" s="44"/>
      <c r="C22" s="44"/>
    </row>
    <row r="23" spans="1:3" x14ac:dyDescent="0.25">
      <c r="A23" s="50" t="s">
        <v>120</v>
      </c>
      <c r="B23" s="75">
        <f>SUM(B6:B21)</f>
        <v>1.8683221999999999</v>
      </c>
      <c r="C23" s="44"/>
    </row>
    <row r="24" spans="1:3" x14ac:dyDescent="0.25">
      <c r="A24" s="88"/>
      <c r="B24" s="88"/>
      <c r="C24" s="88"/>
    </row>
    <row r="26" spans="1:3" x14ac:dyDescent="0.25">
      <c r="A26" s="227" t="s">
        <v>798</v>
      </c>
      <c r="B26" s="228"/>
      <c r="C26" s="228"/>
    </row>
    <row r="27" spans="1:3" x14ac:dyDescent="0.25">
      <c r="A27" s="227" t="s">
        <v>799</v>
      </c>
      <c r="B27" s="225">
        <v>1.8683221999999999</v>
      </c>
      <c r="C27" s="229" t="s">
        <v>176</v>
      </c>
    </row>
    <row r="28" spans="1:3" x14ac:dyDescent="0.25">
      <c r="A28" s="227" t="s">
        <v>800</v>
      </c>
      <c r="B28" s="225">
        <v>1.8683221999999999</v>
      </c>
      <c r="C28" s="229" t="s">
        <v>176</v>
      </c>
    </row>
    <row r="29" spans="1:3" x14ac:dyDescent="0.25">
      <c r="A29" s="227" t="s">
        <v>801</v>
      </c>
      <c r="B29" s="225">
        <v>1.8683221999999999</v>
      </c>
      <c r="C29" s="229" t="s">
        <v>176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1"/>
  <sheetViews>
    <sheetView workbookViewId="0">
      <selection activeCell="C26" sqref="C26"/>
    </sheetView>
  </sheetViews>
  <sheetFormatPr defaultRowHeight="15" x14ac:dyDescent="0.25"/>
  <cols>
    <col min="1" max="1" width="8.42578125" customWidth="1"/>
    <col min="2" max="2" width="48.7109375" customWidth="1"/>
    <col min="3" max="3" width="28.28515625" customWidth="1"/>
    <col min="257" max="257" width="8.42578125" customWidth="1"/>
    <col min="258" max="258" width="48.7109375" customWidth="1"/>
    <col min="259" max="259" width="28.28515625" customWidth="1"/>
    <col min="513" max="513" width="8.42578125" customWidth="1"/>
    <col min="514" max="514" width="48.7109375" customWidth="1"/>
    <col min="515" max="515" width="28.28515625" customWidth="1"/>
    <col min="769" max="769" width="8.42578125" customWidth="1"/>
    <col min="770" max="770" width="48.7109375" customWidth="1"/>
    <col min="771" max="771" width="28.28515625" customWidth="1"/>
    <col min="1025" max="1025" width="8.42578125" customWidth="1"/>
    <col min="1026" max="1026" width="48.7109375" customWidth="1"/>
    <col min="1027" max="1027" width="28.28515625" customWidth="1"/>
    <col min="1281" max="1281" width="8.42578125" customWidth="1"/>
    <col min="1282" max="1282" width="48.7109375" customWidth="1"/>
    <col min="1283" max="1283" width="28.28515625" customWidth="1"/>
    <col min="1537" max="1537" width="8.42578125" customWidth="1"/>
    <col min="1538" max="1538" width="48.7109375" customWidth="1"/>
    <col min="1539" max="1539" width="28.28515625" customWidth="1"/>
    <col min="1793" max="1793" width="8.42578125" customWidth="1"/>
    <col min="1794" max="1794" width="48.7109375" customWidth="1"/>
    <col min="1795" max="1795" width="28.28515625" customWidth="1"/>
    <col min="2049" max="2049" width="8.42578125" customWidth="1"/>
    <col min="2050" max="2050" width="48.7109375" customWidth="1"/>
    <col min="2051" max="2051" width="28.28515625" customWidth="1"/>
    <col min="2305" max="2305" width="8.42578125" customWidth="1"/>
    <col min="2306" max="2306" width="48.7109375" customWidth="1"/>
    <col min="2307" max="2307" width="28.28515625" customWidth="1"/>
    <col min="2561" max="2561" width="8.42578125" customWidth="1"/>
    <col min="2562" max="2562" width="48.7109375" customWidth="1"/>
    <col min="2563" max="2563" width="28.28515625" customWidth="1"/>
    <col min="2817" max="2817" width="8.42578125" customWidth="1"/>
    <col min="2818" max="2818" width="48.7109375" customWidth="1"/>
    <col min="2819" max="2819" width="28.28515625" customWidth="1"/>
    <col min="3073" max="3073" width="8.42578125" customWidth="1"/>
    <col min="3074" max="3074" width="48.7109375" customWidth="1"/>
    <col min="3075" max="3075" width="28.28515625" customWidth="1"/>
    <col min="3329" max="3329" width="8.42578125" customWidth="1"/>
    <col min="3330" max="3330" width="48.7109375" customWidth="1"/>
    <col min="3331" max="3331" width="28.28515625" customWidth="1"/>
    <col min="3585" max="3585" width="8.42578125" customWidth="1"/>
    <col min="3586" max="3586" width="48.7109375" customWidth="1"/>
    <col min="3587" max="3587" width="28.28515625" customWidth="1"/>
    <col min="3841" max="3841" width="8.42578125" customWidth="1"/>
    <col min="3842" max="3842" width="48.7109375" customWidth="1"/>
    <col min="3843" max="3843" width="28.28515625" customWidth="1"/>
    <col min="4097" max="4097" width="8.42578125" customWidth="1"/>
    <col min="4098" max="4098" width="48.7109375" customWidth="1"/>
    <col min="4099" max="4099" width="28.28515625" customWidth="1"/>
    <col min="4353" max="4353" width="8.42578125" customWidth="1"/>
    <col min="4354" max="4354" width="48.7109375" customWidth="1"/>
    <col min="4355" max="4355" width="28.28515625" customWidth="1"/>
    <col min="4609" max="4609" width="8.42578125" customWidth="1"/>
    <col min="4610" max="4610" width="48.7109375" customWidth="1"/>
    <col min="4611" max="4611" width="28.28515625" customWidth="1"/>
    <col min="4865" max="4865" width="8.42578125" customWidth="1"/>
    <col min="4866" max="4866" width="48.7109375" customWidth="1"/>
    <col min="4867" max="4867" width="28.28515625" customWidth="1"/>
    <col min="5121" max="5121" width="8.42578125" customWidth="1"/>
    <col min="5122" max="5122" width="48.7109375" customWidth="1"/>
    <col min="5123" max="5123" width="28.28515625" customWidth="1"/>
    <col min="5377" max="5377" width="8.42578125" customWidth="1"/>
    <col min="5378" max="5378" width="48.7109375" customWidth="1"/>
    <col min="5379" max="5379" width="28.28515625" customWidth="1"/>
    <col min="5633" max="5633" width="8.42578125" customWidth="1"/>
    <col min="5634" max="5634" width="48.7109375" customWidth="1"/>
    <col min="5635" max="5635" width="28.28515625" customWidth="1"/>
    <col min="5889" max="5889" width="8.42578125" customWidth="1"/>
    <col min="5890" max="5890" width="48.7109375" customWidth="1"/>
    <col min="5891" max="5891" width="28.28515625" customWidth="1"/>
    <col min="6145" max="6145" width="8.42578125" customWidth="1"/>
    <col min="6146" max="6146" width="48.7109375" customWidth="1"/>
    <col min="6147" max="6147" width="28.28515625" customWidth="1"/>
    <col min="6401" max="6401" width="8.42578125" customWidth="1"/>
    <col min="6402" max="6402" width="48.7109375" customWidth="1"/>
    <col min="6403" max="6403" width="28.28515625" customWidth="1"/>
    <col min="6657" max="6657" width="8.42578125" customWidth="1"/>
    <col min="6658" max="6658" width="48.7109375" customWidth="1"/>
    <col min="6659" max="6659" width="28.28515625" customWidth="1"/>
    <col min="6913" max="6913" width="8.42578125" customWidth="1"/>
    <col min="6914" max="6914" width="48.7109375" customWidth="1"/>
    <col min="6915" max="6915" width="28.28515625" customWidth="1"/>
    <col min="7169" max="7169" width="8.42578125" customWidth="1"/>
    <col min="7170" max="7170" width="48.7109375" customWidth="1"/>
    <col min="7171" max="7171" width="28.28515625" customWidth="1"/>
    <col min="7425" max="7425" width="8.42578125" customWidth="1"/>
    <col min="7426" max="7426" width="48.7109375" customWidth="1"/>
    <col min="7427" max="7427" width="28.28515625" customWidth="1"/>
    <col min="7681" max="7681" width="8.42578125" customWidth="1"/>
    <col min="7682" max="7682" width="48.7109375" customWidth="1"/>
    <col min="7683" max="7683" width="28.28515625" customWidth="1"/>
    <col min="7937" max="7937" width="8.42578125" customWidth="1"/>
    <col min="7938" max="7938" width="48.7109375" customWidth="1"/>
    <col min="7939" max="7939" width="28.28515625" customWidth="1"/>
    <col min="8193" max="8193" width="8.42578125" customWidth="1"/>
    <col min="8194" max="8194" width="48.7109375" customWidth="1"/>
    <col min="8195" max="8195" width="28.28515625" customWidth="1"/>
    <col min="8449" max="8449" width="8.42578125" customWidth="1"/>
    <col min="8450" max="8450" width="48.7109375" customWidth="1"/>
    <col min="8451" max="8451" width="28.28515625" customWidth="1"/>
    <col min="8705" max="8705" width="8.42578125" customWidth="1"/>
    <col min="8706" max="8706" width="48.7109375" customWidth="1"/>
    <col min="8707" max="8707" width="28.28515625" customWidth="1"/>
    <col min="8961" max="8961" width="8.42578125" customWidth="1"/>
    <col min="8962" max="8962" width="48.7109375" customWidth="1"/>
    <col min="8963" max="8963" width="28.28515625" customWidth="1"/>
    <col min="9217" max="9217" width="8.42578125" customWidth="1"/>
    <col min="9218" max="9218" width="48.7109375" customWidth="1"/>
    <col min="9219" max="9219" width="28.28515625" customWidth="1"/>
    <col min="9473" max="9473" width="8.42578125" customWidth="1"/>
    <col min="9474" max="9474" width="48.7109375" customWidth="1"/>
    <col min="9475" max="9475" width="28.28515625" customWidth="1"/>
    <col min="9729" max="9729" width="8.42578125" customWidth="1"/>
    <col min="9730" max="9730" width="48.7109375" customWidth="1"/>
    <col min="9731" max="9731" width="28.28515625" customWidth="1"/>
    <col min="9985" max="9985" width="8.42578125" customWidth="1"/>
    <col min="9986" max="9986" width="48.7109375" customWidth="1"/>
    <col min="9987" max="9987" width="28.28515625" customWidth="1"/>
    <col min="10241" max="10241" width="8.42578125" customWidth="1"/>
    <col min="10242" max="10242" width="48.7109375" customWidth="1"/>
    <col min="10243" max="10243" width="28.28515625" customWidth="1"/>
    <col min="10497" max="10497" width="8.42578125" customWidth="1"/>
    <col min="10498" max="10498" width="48.7109375" customWidth="1"/>
    <col min="10499" max="10499" width="28.28515625" customWidth="1"/>
    <col min="10753" max="10753" width="8.42578125" customWidth="1"/>
    <col min="10754" max="10754" width="48.7109375" customWidth="1"/>
    <col min="10755" max="10755" width="28.28515625" customWidth="1"/>
    <col min="11009" max="11009" width="8.42578125" customWidth="1"/>
    <col min="11010" max="11010" width="48.7109375" customWidth="1"/>
    <col min="11011" max="11011" width="28.28515625" customWidth="1"/>
    <col min="11265" max="11265" width="8.42578125" customWidth="1"/>
    <col min="11266" max="11266" width="48.7109375" customWidth="1"/>
    <col min="11267" max="11267" width="28.28515625" customWidth="1"/>
    <col min="11521" max="11521" width="8.42578125" customWidth="1"/>
    <col min="11522" max="11522" width="48.7109375" customWidth="1"/>
    <col min="11523" max="11523" width="28.28515625" customWidth="1"/>
    <col min="11777" max="11777" width="8.42578125" customWidth="1"/>
    <col min="11778" max="11778" width="48.7109375" customWidth="1"/>
    <col min="11779" max="11779" width="28.28515625" customWidth="1"/>
    <col min="12033" max="12033" width="8.42578125" customWidth="1"/>
    <col min="12034" max="12034" width="48.7109375" customWidth="1"/>
    <col min="12035" max="12035" width="28.28515625" customWidth="1"/>
    <col min="12289" max="12289" width="8.42578125" customWidth="1"/>
    <col min="12290" max="12290" width="48.7109375" customWidth="1"/>
    <col min="12291" max="12291" width="28.28515625" customWidth="1"/>
    <col min="12545" max="12545" width="8.42578125" customWidth="1"/>
    <col min="12546" max="12546" width="48.7109375" customWidth="1"/>
    <col min="12547" max="12547" width="28.28515625" customWidth="1"/>
    <col min="12801" max="12801" width="8.42578125" customWidth="1"/>
    <col min="12802" max="12802" width="48.7109375" customWidth="1"/>
    <col min="12803" max="12803" width="28.28515625" customWidth="1"/>
    <col min="13057" max="13057" width="8.42578125" customWidth="1"/>
    <col min="13058" max="13058" width="48.7109375" customWidth="1"/>
    <col min="13059" max="13059" width="28.28515625" customWidth="1"/>
    <col min="13313" max="13313" width="8.42578125" customWidth="1"/>
    <col min="13314" max="13314" width="48.7109375" customWidth="1"/>
    <col min="13315" max="13315" width="28.28515625" customWidth="1"/>
    <col min="13569" max="13569" width="8.42578125" customWidth="1"/>
    <col min="13570" max="13570" width="48.7109375" customWidth="1"/>
    <col min="13571" max="13571" width="28.28515625" customWidth="1"/>
    <col min="13825" max="13825" width="8.42578125" customWidth="1"/>
    <col min="13826" max="13826" width="48.7109375" customWidth="1"/>
    <col min="13827" max="13827" width="28.28515625" customWidth="1"/>
    <col min="14081" max="14081" width="8.42578125" customWidth="1"/>
    <col min="14082" max="14082" width="48.7109375" customWidth="1"/>
    <col min="14083" max="14083" width="28.28515625" customWidth="1"/>
    <col min="14337" max="14337" width="8.42578125" customWidth="1"/>
    <col min="14338" max="14338" width="48.7109375" customWidth="1"/>
    <col min="14339" max="14339" width="28.28515625" customWidth="1"/>
    <col min="14593" max="14593" width="8.42578125" customWidth="1"/>
    <col min="14594" max="14594" width="48.7109375" customWidth="1"/>
    <col min="14595" max="14595" width="28.28515625" customWidth="1"/>
    <col min="14849" max="14849" width="8.42578125" customWidth="1"/>
    <col min="14850" max="14850" width="48.7109375" customWidth="1"/>
    <col min="14851" max="14851" width="28.28515625" customWidth="1"/>
    <col min="15105" max="15105" width="8.42578125" customWidth="1"/>
    <col min="15106" max="15106" width="48.7109375" customWidth="1"/>
    <col min="15107" max="15107" width="28.28515625" customWidth="1"/>
    <col min="15361" max="15361" width="8.42578125" customWidth="1"/>
    <col min="15362" max="15362" width="48.7109375" customWidth="1"/>
    <col min="15363" max="15363" width="28.28515625" customWidth="1"/>
    <col min="15617" max="15617" width="8.42578125" customWidth="1"/>
    <col min="15618" max="15618" width="48.7109375" customWidth="1"/>
    <col min="15619" max="15619" width="28.28515625" customWidth="1"/>
    <col min="15873" max="15873" width="8.42578125" customWidth="1"/>
    <col min="15874" max="15874" width="48.7109375" customWidth="1"/>
    <col min="15875" max="15875" width="28.28515625" customWidth="1"/>
    <col min="16129" max="16129" width="8.42578125" customWidth="1"/>
    <col min="16130" max="16130" width="48.7109375" customWidth="1"/>
    <col min="16131" max="16131" width="28.28515625" customWidth="1"/>
  </cols>
  <sheetData>
    <row r="1" spans="1:3" ht="20.25" customHeight="1" x14ac:dyDescent="0.3">
      <c r="A1" s="624" t="s">
        <v>840</v>
      </c>
      <c r="B1" s="624"/>
      <c r="C1" s="624"/>
    </row>
    <row r="2" spans="1:3" ht="36" customHeight="1" x14ac:dyDescent="0.25">
      <c r="A2" s="282"/>
      <c r="B2" s="282"/>
      <c r="C2" s="282"/>
    </row>
    <row r="3" spans="1:3" ht="15.75" x14ac:dyDescent="0.25">
      <c r="A3" s="625" t="s">
        <v>79</v>
      </c>
      <c r="B3" s="625"/>
      <c r="C3" s="625"/>
    </row>
    <row r="4" spans="1:3" ht="31.5" x14ac:dyDescent="0.25">
      <c r="A4" s="283" t="s">
        <v>193</v>
      </c>
      <c r="B4" s="283" t="s">
        <v>89</v>
      </c>
      <c r="C4" s="284" t="s">
        <v>841</v>
      </c>
    </row>
    <row r="5" spans="1:3" ht="15.75" x14ac:dyDescent="0.25">
      <c r="A5" s="285">
        <v>1</v>
      </c>
      <c r="B5" s="286" t="s">
        <v>842</v>
      </c>
      <c r="C5" s="287">
        <v>11374820</v>
      </c>
    </row>
    <row r="6" spans="1:3" ht="15.75" x14ac:dyDescent="0.25">
      <c r="A6" s="288">
        <v>2</v>
      </c>
      <c r="B6" s="289" t="s">
        <v>843</v>
      </c>
      <c r="C6" s="290">
        <v>9199437</v>
      </c>
    </row>
    <row r="7" spans="1:3" ht="15.75" x14ac:dyDescent="0.25">
      <c r="A7" s="285">
        <v>3</v>
      </c>
      <c r="B7" s="289" t="s">
        <v>194</v>
      </c>
      <c r="C7" s="287">
        <v>7094890</v>
      </c>
    </row>
    <row r="8" spans="1:3" ht="15.75" x14ac:dyDescent="0.25">
      <c r="A8" s="282"/>
      <c r="B8" s="291" t="s">
        <v>120</v>
      </c>
      <c r="C8" s="292">
        <f>SUM(C5:C7)</f>
        <v>27669147</v>
      </c>
    </row>
    <row r="9" spans="1:3" x14ac:dyDescent="0.25">
      <c r="A9" s="626"/>
      <c r="B9" s="626"/>
      <c r="C9" s="626"/>
    </row>
    <row r="10" spans="1:3" ht="15.75" x14ac:dyDescent="0.25">
      <c r="A10" s="625" t="s">
        <v>844</v>
      </c>
      <c r="B10" s="625"/>
      <c r="C10" s="625"/>
    </row>
    <row r="11" spans="1:3" ht="15.75" x14ac:dyDescent="0.25">
      <c r="A11" s="282">
        <v>1</v>
      </c>
      <c r="B11" s="291" t="s">
        <v>195</v>
      </c>
      <c r="C11" s="293">
        <v>10000000</v>
      </c>
    </row>
  </sheetData>
  <mergeCells count="4">
    <mergeCell ref="A1:C1"/>
    <mergeCell ref="A3:C3"/>
    <mergeCell ref="A9:C9"/>
    <mergeCell ref="A10:C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E37"/>
  <sheetViews>
    <sheetView workbookViewId="0">
      <selection activeCell="B31" sqref="B31"/>
    </sheetView>
  </sheetViews>
  <sheetFormatPr defaultRowHeight="15" x14ac:dyDescent="0.25"/>
  <cols>
    <col min="2" max="2" width="57.42578125" customWidth="1"/>
    <col min="3" max="3" width="37.140625" customWidth="1"/>
    <col min="4" max="4" width="18.85546875" customWidth="1"/>
    <col min="5" max="5" width="16.28515625" customWidth="1"/>
    <col min="258" max="258" width="57.42578125" customWidth="1"/>
    <col min="259" max="259" width="37.140625" customWidth="1"/>
    <col min="260" max="260" width="18.85546875" customWidth="1"/>
    <col min="261" max="261" width="16.28515625" customWidth="1"/>
    <col min="514" max="514" width="57.42578125" customWidth="1"/>
    <col min="515" max="515" width="37.140625" customWidth="1"/>
    <col min="516" max="516" width="18.85546875" customWidth="1"/>
    <col min="517" max="517" width="16.28515625" customWidth="1"/>
    <col min="770" max="770" width="57.42578125" customWidth="1"/>
    <col min="771" max="771" width="37.140625" customWidth="1"/>
    <col min="772" max="772" width="18.85546875" customWidth="1"/>
    <col min="773" max="773" width="16.28515625" customWidth="1"/>
    <col min="1026" max="1026" width="57.42578125" customWidth="1"/>
    <col min="1027" max="1027" width="37.140625" customWidth="1"/>
    <col min="1028" max="1028" width="18.85546875" customWidth="1"/>
    <col min="1029" max="1029" width="16.28515625" customWidth="1"/>
    <col min="1282" max="1282" width="57.42578125" customWidth="1"/>
    <col min="1283" max="1283" width="37.140625" customWidth="1"/>
    <col min="1284" max="1284" width="18.85546875" customWidth="1"/>
    <col min="1285" max="1285" width="16.28515625" customWidth="1"/>
    <col min="1538" max="1538" width="57.42578125" customWidth="1"/>
    <col min="1539" max="1539" width="37.140625" customWidth="1"/>
    <col min="1540" max="1540" width="18.85546875" customWidth="1"/>
    <col min="1541" max="1541" width="16.28515625" customWidth="1"/>
    <col min="1794" max="1794" width="57.42578125" customWidth="1"/>
    <col min="1795" max="1795" width="37.140625" customWidth="1"/>
    <col min="1796" max="1796" width="18.85546875" customWidth="1"/>
    <col min="1797" max="1797" width="16.28515625" customWidth="1"/>
    <col min="2050" max="2050" width="57.42578125" customWidth="1"/>
    <col min="2051" max="2051" width="37.140625" customWidth="1"/>
    <col min="2052" max="2052" width="18.85546875" customWidth="1"/>
    <col min="2053" max="2053" width="16.28515625" customWidth="1"/>
    <col min="2306" max="2306" width="57.42578125" customWidth="1"/>
    <col min="2307" max="2307" width="37.140625" customWidth="1"/>
    <col min="2308" max="2308" width="18.85546875" customWidth="1"/>
    <col min="2309" max="2309" width="16.28515625" customWidth="1"/>
    <col min="2562" max="2562" width="57.42578125" customWidth="1"/>
    <col min="2563" max="2563" width="37.140625" customWidth="1"/>
    <col min="2564" max="2564" width="18.85546875" customWidth="1"/>
    <col min="2565" max="2565" width="16.28515625" customWidth="1"/>
    <col min="2818" max="2818" width="57.42578125" customWidth="1"/>
    <col min="2819" max="2819" width="37.140625" customWidth="1"/>
    <col min="2820" max="2820" width="18.85546875" customWidth="1"/>
    <col min="2821" max="2821" width="16.28515625" customWidth="1"/>
    <col min="3074" max="3074" width="57.42578125" customWidth="1"/>
    <col min="3075" max="3075" width="37.140625" customWidth="1"/>
    <col min="3076" max="3076" width="18.85546875" customWidth="1"/>
    <col min="3077" max="3077" width="16.28515625" customWidth="1"/>
    <col min="3330" max="3330" width="57.42578125" customWidth="1"/>
    <col min="3331" max="3331" width="37.140625" customWidth="1"/>
    <col min="3332" max="3332" width="18.85546875" customWidth="1"/>
    <col min="3333" max="3333" width="16.28515625" customWidth="1"/>
    <col min="3586" max="3586" width="57.42578125" customWidth="1"/>
    <col min="3587" max="3587" width="37.140625" customWidth="1"/>
    <col min="3588" max="3588" width="18.85546875" customWidth="1"/>
    <col min="3589" max="3589" width="16.28515625" customWidth="1"/>
    <col min="3842" max="3842" width="57.42578125" customWidth="1"/>
    <col min="3843" max="3843" width="37.140625" customWidth="1"/>
    <col min="3844" max="3844" width="18.85546875" customWidth="1"/>
    <col min="3845" max="3845" width="16.28515625" customWidth="1"/>
    <col min="4098" max="4098" width="57.42578125" customWidth="1"/>
    <col min="4099" max="4099" width="37.140625" customWidth="1"/>
    <col min="4100" max="4100" width="18.85546875" customWidth="1"/>
    <col min="4101" max="4101" width="16.28515625" customWidth="1"/>
    <col min="4354" max="4354" width="57.42578125" customWidth="1"/>
    <col min="4355" max="4355" width="37.140625" customWidth="1"/>
    <col min="4356" max="4356" width="18.85546875" customWidth="1"/>
    <col min="4357" max="4357" width="16.28515625" customWidth="1"/>
    <col min="4610" max="4610" width="57.42578125" customWidth="1"/>
    <col min="4611" max="4611" width="37.140625" customWidth="1"/>
    <col min="4612" max="4612" width="18.85546875" customWidth="1"/>
    <col min="4613" max="4613" width="16.28515625" customWidth="1"/>
    <col min="4866" max="4866" width="57.42578125" customWidth="1"/>
    <col min="4867" max="4867" width="37.140625" customWidth="1"/>
    <col min="4868" max="4868" width="18.85546875" customWidth="1"/>
    <col min="4869" max="4869" width="16.28515625" customWidth="1"/>
    <col min="5122" max="5122" width="57.42578125" customWidth="1"/>
    <col min="5123" max="5123" width="37.140625" customWidth="1"/>
    <col min="5124" max="5124" width="18.85546875" customWidth="1"/>
    <col min="5125" max="5125" width="16.28515625" customWidth="1"/>
    <col min="5378" max="5378" width="57.42578125" customWidth="1"/>
    <col min="5379" max="5379" width="37.140625" customWidth="1"/>
    <col min="5380" max="5380" width="18.85546875" customWidth="1"/>
    <col min="5381" max="5381" width="16.28515625" customWidth="1"/>
    <col min="5634" max="5634" width="57.42578125" customWidth="1"/>
    <col min="5635" max="5635" width="37.140625" customWidth="1"/>
    <col min="5636" max="5636" width="18.85546875" customWidth="1"/>
    <col min="5637" max="5637" width="16.28515625" customWidth="1"/>
    <col min="5890" max="5890" width="57.42578125" customWidth="1"/>
    <col min="5891" max="5891" width="37.140625" customWidth="1"/>
    <col min="5892" max="5892" width="18.85546875" customWidth="1"/>
    <col min="5893" max="5893" width="16.28515625" customWidth="1"/>
    <col min="6146" max="6146" width="57.42578125" customWidth="1"/>
    <col min="6147" max="6147" width="37.140625" customWidth="1"/>
    <col min="6148" max="6148" width="18.85546875" customWidth="1"/>
    <col min="6149" max="6149" width="16.28515625" customWidth="1"/>
    <col min="6402" max="6402" width="57.42578125" customWidth="1"/>
    <col min="6403" max="6403" width="37.140625" customWidth="1"/>
    <col min="6404" max="6404" width="18.85546875" customWidth="1"/>
    <col min="6405" max="6405" width="16.28515625" customWidth="1"/>
    <col min="6658" max="6658" width="57.42578125" customWidth="1"/>
    <col min="6659" max="6659" width="37.140625" customWidth="1"/>
    <col min="6660" max="6660" width="18.85546875" customWidth="1"/>
    <col min="6661" max="6661" width="16.28515625" customWidth="1"/>
    <col min="6914" max="6914" width="57.42578125" customWidth="1"/>
    <col min="6915" max="6915" width="37.140625" customWidth="1"/>
    <col min="6916" max="6916" width="18.85546875" customWidth="1"/>
    <col min="6917" max="6917" width="16.28515625" customWidth="1"/>
    <col min="7170" max="7170" width="57.42578125" customWidth="1"/>
    <col min="7171" max="7171" width="37.140625" customWidth="1"/>
    <col min="7172" max="7172" width="18.85546875" customWidth="1"/>
    <col min="7173" max="7173" width="16.28515625" customWidth="1"/>
    <col min="7426" max="7426" width="57.42578125" customWidth="1"/>
    <col min="7427" max="7427" width="37.140625" customWidth="1"/>
    <col min="7428" max="7428" width="18.85546875" customWidth="1"/>
    <col min="7429" max="7429" width="16.28515625" customWidth="1"/>
    <col min="7682" max="7682" width="57.42578125" customWidth="1"/>
    <col min="7683" max="7683" width="37.140625" customWidth="1"/>
    <col min="7684" max="7684" width="18.85546875" customWidth="1"/>
    <col min="7685" max="7685" width="16.28515625" customWidth="1"/>
    <col min="7938" max="7938" width="57.42578125" customWidth="1"/>
    <col min="7939" max="7939" width="37.140625" customWidth="1"/>
    <col min="7940" max="7940" width="18.85546875" customWidth="1"/>
    <col min="7941" max="7941" width="16.28515625" customWidth="1"/>
    <col min="8194" max="8194" width="57.42578125" customWidth="1"/>
    <col min="8195" max="8195" width="37.140625" customWidth="1"/>
    <col min="8196" max="8196" width="18.85546875" customWidth="1"/>
    <col min="8197" max="8197" width="16.28515625" customWidth="1"/>
    <col min="8450" max="8450" width="57.42578125" customWidth="1"/>
    <col min="8451" max="8451" width="37.140625" customWidth="1"/>
    <col min="8452" max="8452" width="18.85546875" customWidth="1"/>
    <col min="8453" max="8453" width="16.28515625" customWidth="1"/>
    <col min="8706" max="8706" width="57.42578125" customWidth="1"/>
    <col min="8707" max="8707" width="37.140625" customWidth="1"/>
    <col min="8708" max="8708" width="18.85546875" customWidth="1"/>
    <col min="8709" max="8709" width="16.28515625" customWidth="1"/>
    <col min="8962" max="8962" width="57.42578125" customWidth="1"/>
    <col min="8963" max="8963" width="37.140625" customWidth="1"/>
    <col min="8964" max="8964" width="18.85546875" customWidth="1"/>
    <col min="8965" max="8965" width="16.28515625" customWidth="1"/>
    <col min="9218" max="9218" width="57.42578125" customWidth="1"/>
    <col min="9219" max="9219" width="37.140625" customWidth="1"/>
    <col min="9220" max="9220" width="18.85546875" customWidth="1"/>
    <col min="9221" max="9221" width="16.28515625" customWidth="1"/>
    <col min="9474" max="9474" width="57.42578125" customWidth="1"/>
    <col min="9475" max="9475" width="37.140625" customWidth="1"/>
    <col min="9476" max="9476" width="18.85546875" customWidth="1"/>
    <col min="9477" max="9477" width="16.28515625" customWidth="1"/>
    <col min="9730" max="9730" width="57.42578125" customWidth="1"/>
    <col min="9731" max="9731" width="37.140625" customWidth="1"/>
    <col min="9732" max="9732" width="18.85546875" customWidth="1"/>
    <col min="9733" max="9733" width="16.28515625" customWidth="1"/>
    <col min="9986" max="9986" width="57.42578125" customWidth="1"/>
    <col min="9987" max="9987" width="37.140625" customWidth="1"/>
    <col min="9988" max="9988" width="18.85546875" customWidth="1"/>
    <col min="9989" max="9989" width="16.28515625" customWidth="1"/>
    <col min="10242" max="10242" width="57.42578125" customWidth="1"/>
    <col min="10243" max="10243" width="37.140625" customWidth="1"/>
    <col min="10244" max="10244" width="18.85546875" customWidth="1"/>
    <col min="10245" max="10245" width="16.28515625" customWidth="1"/>
    <col min="10498" max="10498" width="57.42578125" customWidth="1"/>
    <col min="10499" max="10499" width="37.140625" customWidth="1"/>
    <col min="10500" max="10500" width="18.85546875" customWidth="1"/>
    <col min="10501" max="10501" width="16.28515625" customWidth="1"/>
    <col min="10754" max="10754" width="57.42578125" customWidth="1"/>
    <col min="10755" max="10755" width="37.140625" customWidth="1"/>
    <col min="10756" max="10756" width="18.85546875" customWidth="1"/>
    <col min="10757" max="10757" width="16.28515625" customWidth="1"/>
    <col min="11010" max="11010" width="57.42578125" customWidth="1"/>
    <col min="11011" max="11011" width="37.140625" customWidth="1"/>
    <col min="11012" max="11012" width="18.85546875" customWidth="1"/>
    <col min="11013" max="11013" width="16.28515625" customWidth="1"/>
    <col min="11266" max="11266" width="57.42578125" customWidth="1"/>
    <col min="11267" max="11267" width="37.140625" customWidth="1"/>
    <col min="11268" max="11268" width="18.85546875" customWidth="1"/>
    <col min="11269" max="11269" width="16.28515625" customWidth="1"/>
    <col min="11522" max="11522" width="57.42578125" customWidth="1"/>
    <col min="11523" max="11523" width="37.140625" customWidth="1"/>
    <col min="11524" max="11524" width="18.85546875" customWidth="1"/>
    <col min="11525" max="11525" width="16.28515625" customWidth="1"/>
    <col min="11778" max="11778" width="57.42578125" customWidth="1"/>
    <col min="11779" max="11779" width="37.140625" customWidth="1"/>
    <col min="11780" max="11780" width="18.85546875" customWidth="1"/>
    <col min="11781" max="11781" width="16.28515625" customWidth="1"/>
    <col min="12034" max="12034" width="57.42578125" customWidth="1"/>
    <col min="12035" max="12035" width="37.140625" customWidth="1"/>
    <col min="12036" max="12036" width="18.85546875" customWidth="1"/>
    <col min="12037" max="12037" width="16.28515625" customWidth="1"/>
    <col min="12290" max="12290" width="57.42578125" customWidth="1"/>
    <col min="12291" max="12291" width="37.140625" customWidth="1"/>
    <col min="12292" max="12292" width="18.85546875" customWidth="1"/>
    <col min="12293" max="12293" width="16.28515625" customWidth="1"/>
    <col min="12546" max="12546" width="57.42578125" customWidth="1"/>
    <col min="12547" max="12547" width="37.140625" customWidth="1"/>
    <col min="12548" max="12548" width="18.85546875" customWidth="1"/>
    <col min="12549" max="12549" width="16.28515625" customWidth="1"/>
    <col min="12802" max="12802" width="57.42578125" customWidth="1"/>
    <col min="12803" max="12803" width="37.140625" customWidth="1"/>
    <col min="12804" max="12804" width="18.85546875" customWidth="1"/>
    <col min="12805" max="12805" width="16.28515625" customWidth="1"/>
    <col min="13058" max="13058" width="57.42578125" customWidth="1"/>
    <col min="13059" max="13059" width="37.140625" customWidth="1"/>
    <col min="13060" max="13060" width="18.85546875" customWidth="1"/>
    <col min="13061" max="13061" width="16.28515625" customWidth="1"/>
    <col min="13314" max="13314" width="57.42578125" customWidth="1"/>
    <col min="13315" max="13315" width="37.140625" customWidth="1"/>
    <col min="13316" max="13316" width="18.85546875" customWidth="1"/>
    <col min="13317" max="13317" width="16.28515625" customWidth="1"/>
    <col min="13570" max="13570" width="57.42578125" customWidth="1"/>
    <col min="13571" max="13571" width="37.140625" customWidth="1"/>
    <col min="13572" max="13572" width="18.85546875" customWidth="1"/>
    <col min="13573" max="13573" width="16.28515625" customWidth="1"/>
    <col min="13826" max="13826" width="57.42578125" customWidth="1"/>
    <col min="13827" max="13827" width="37.140625" customWidth="1"/>
    <col min="13828" max="13828" width="18.85546875" customWidth="1"/>
    <col min="13829" max="13829" width="16.28515625" customWidth="1"/>
    <col min="14082" max="14082" width="57.42578125" customWidth="1"/>
    <col min="14083" max="14083" width="37.140625" customWidth="1"/>
    <col min="14084" max="14084" width="18.85546875" customWidth="1"/>
    <col min="14085" max="14085" width="16.28515625" customWidth="1"/>
    <col min="14338" max="14338" width="57.42578125" customWidth="1"/>
    <col min="14339" max="14339" width="37.140625" customWidth="1"/>
    <col min="14340" max="14340" width="18.85546875" customWidth="1"/>
    <col min="14341" max="14341" width="16.28515625" customWidth="1"/>
    <col min="14594" max="14594" width="57.42578125" customWidth="1"/>
    <col min="14595" max="14595" width="37.140625" customWidth="1"/>
    <col min="14596" max="14596" width="18.85546875" customWidth="1"/>
    <col min="14597" max="14597" width="16.28515625" customWidth="1"/>
    <col min="14850" max="14850" width="57.42578125" customWidth="1"/>
    <col min="14851" max="14851" width="37.140625" customWidth="1"/>
    <col min="14852" max="14852" width="18.85546875" customWidth="1"/>
    <col min="14853" max="14853" width="16.28515625" customWidth="1"/>
    <col min="15106" max="15106" width="57.42578125" customWidth="1"/>
    <col min="15107" max="15107" width="37.140625" customWidth="1"/>
    <col min="15108" max="15108" width="18.85546875" customWidth="1"/>
    <col min="15109" max="15109" width="16.28515625" customWidth="1"/>
    <col min="15362" max="15362" width="57.42578125" customWidth="1"/>
    <col min="15363" max="15363" width="37.140625" customWidth="1"/>
    <col min="15364" max="15364" width="18.85546875" customWidth="1"/>
    <col min="15365" max="15365" width="16.28515625" customWidth="1"/>
    <col min="15618" max="15618" width="57.42578125" customWidth="1"/>
    <col min="15619" max="15619" width="37.140625" customWidth="1"/>
    <col min="15620" max="15620" width="18.85546875" customWidth="1"/>
    <col min="15621" max="15621" width="16.28515625" customWidth="1"/>
    <col min="15874" max="15874" width="57.42578125" customWidth="1"/>
    <col min="15875" max="15875" width="37.140625" customWidth="1"/>
    <col min="15876" max="15876" width="18.85546875" customWidth="1"/>
    <col min="15877" max="15877" width="16.28515625" customWidth="1"/>
    <col min="16130" max="16130" width="57.42578125" customWidth="1"/>
    <col min="16131" max="16131" width="37.140625" customWidth="1"/>
    <col min="16132" max="16132" width="18.85546875" customWidth="1"/>
    <col min="16133" max="16133" width="16.28515625" customWidth="1"/>
  </cols>
  <sheetData>
    <row r="3" spans="1:5" x14ac:dyDescent="0.25">
      <c r="A3" s="636" t="s">
        <v>196</v>
      </c>
      <c r="B3" s="636"/>
      <c r="C3" s="636"/>
      <c r="D3" s="636"/>
      <c r="E3" s="636"/>
    </row>
    <row r="4" spans="1:5" x14ac:dyDescent="0.25">
      <c r="A4" s="107"/>
      <c r="B4" s="108"/>
      <c r="C4" s="109"/>
      <c r="D4" s="110"/>
      <c r="E4" s="107"/>
    </row>
    <row r="5" spans="1:5" x14ac:dyDescent="0.25">
      <c r="A5" s="637" t="s">
        <v>804</v>
      </c>
      <c r="B5" s="637"/>
      <c r="C5" s="637"/>
      <c r="D5" s="637"/>
      <c r="E5" s="637"/>
    </row>
    <row r="6" spans="1:5" x14ac:dyDescent="0.25">
      <c r="A6" s="107"/>
      <c r="B6" s="108"/>
      <c r="C6" s="109"/>
      <c r="D6" s="110"/>
      <c r="E6" s="107"/>
    </row>
    <row r="10" spans="1:5" x14ac:dyDescent="0.25">
      <c r="A10" s="29" t="s">
        <v>47</v>
      </c>
      <c r="B10" s="34" t="s">
        <v>80</v>
      </c>
      <c r="C10" s="33"/>
      <c r="D10" s="33"/>
      <c r="E10" s="33"/>
    </row>
    <row r="11" spans="1:5" x14ac:dyDescent="0.25">
      <c r="A11" s="64"/>
      <c r="B11" s="35" t="s">
        <v>81</v>
      </c>
      <c r="C11" s="36" t="s">
        <v>82</v>
      </c>
      <c r="D11" s="36" t="s">
        <v>83</v>
      </c>
      <c r="E11" s="36" t="s">
        <v>84</v>
      </c>
    </row>
    <row r="12" spans="1:5" x14ac:dyDescent="0.25">
      <c r="A12" s="65"/>
      <c r="B12" s="37"/>
      <c r="C12" s="66" t="s">
        <v>85</v>
      </c>
      <c r="D12" s="38" t="s">
        <v>86</v>
      </c>
      <c r="E12" s="38" t="s">
        <v>87</v>
      </c>
    </row>
    <row r="13" spans="1:5" x14ac:dyDescent="0.25">
      <c r="A13" s="41" t="s">
        <v>88</v>
      </c>
      <c r="B13" s="39" t="s">
        <v>138</v>
      </c>
      <c r="C13" s="68"/>
      <c r="D13" s="40"/>
      <c r="E13" s="40"/>
    </row>
    <row r="14" spans="1:5" x14ac:dyDescent="0.25">
      <c r="A14" s="41"/>
      <c r="B14" s="69" t="s">
        <v>139</v>
      </c>
      <c r="C14" s="68">
        <f>222-8+18</f>
        <v>232</v>
      </c>
      <c r="D14" s="638" t="s">
        <v>197</v>
      </c>
      <c r="E14" s="42" t="s">
        <v>16</v>
      </c>
    </row>
    <row r="15" spans="1:5" x14ac:dyDescent="0.25">
      <c r="A15" s="49"/>
      <c r="B15" s="50" t="s">
        <v>141</v>
      </c>
      <c r="C15" s="44">
        <v>8</v>
      </c>
      <c r="D15" s="639"/>
      <c r="E15" s="113"/>
    </row>
    <row r="16" spans="1:5" x14ac:dyDescent="0.25">
      <c r="A16" s="49"/>
      <c r="B16" s="41"/>
      <c r="C16" s="44"/>
      <c r="D16" s="44"/>
      <c r="E16" s="113"/>
    </row>
    <row r="17" spans="1:5" x14ac:dyDescent="0.25">
      <c r="A17" s="41" t="s">
        <v>142</v>
      </c>
      <c r="B17" s="70" t="s">
        <v>143</v>
      </c>
      <c r="C17" s="44">
        <v>615</v>
      </c>
      <c r="D17" s="74"/>
      <c r="E17" s="43" t="s">
        <v>16</v>
      </c>
    </row>
    <row r="18" spans="1:5" x14ac:dyDescent="0.25">
      <c r="A18" s="49"/>
      <c r="B18" s="49"/>
      <c r="C18" s="44"/>
      <c r="D18" s="44"/>
      <c r="E18" s="44"/>
    </row>
    <row r="19" spans="1:5" x14ac:dyDescent="0.25">
      <c r="A19" s="29" t="s">
        <v>764</v>
      </c>
      <c r="B19" s="226"/>
      <c r="C19" s="33"/>
      <c r="D19" s="33"/>
      <c r="E19" s="33"/>
    </row>
    <row r="20" spans="1:5" x14ac:dyDescent="0.25">
      <c r="A20" s="230" t="s">
        <v>765</v>
      </c>
      <c r="B20" s="226"/>
      <c r="C20" s="33"/>
      <c r="D20" s="33"/>
      <c r="E20" s="33"/>
    </row>
    <row r="21" spans="1:5" x14ac:dyDescent="0.25">
      <c r="A21" s="49"/>
      <c r="B21" s="640" t="s">
        <v>766</v>
      </c>
      <c r="C21" s="641"/>
      <c r="D21" s="580" t="s">
        <v>156</v>
      </c>
      <c r="E21" s="580"/>
    </row>
    <row r="22" spans="1:5" x14ac:dyDescent="0.25">
      <c r="A22" s="49"/>
      <c r="B22" s="633" t="s">
        <v>767</v>
      </c>
      <c r="C22" s="634"/>
      <c r="D22" s="635" t="s">
        <v>47</v>
      </c>
      <c r="E22" s="635"/>
    </row>
    <row r="23" spans="1:5" x14ac:dyDescent="0.25">
      <c r="A23" s="49"/>
      <c r="B23" s="633" t="s">
        <v>768</v>
      </c>
      <c r="C23" s="634"/>
      <c r="D23" s="635" t="s">
        <v>16</v>
      </c>
      <c r="E23" s="635"/>
    </row>
    <row r="24" spans="1:5" x14ac:dyDescent="0.25">
      <c r="A24" s="49"/>
      <c r="B24" s="633" t="s">
        <v>769</v>
      </c>
      <c r="C24" s="634"/>
      <c r="D24" s="635" t="s">
        <v>27</v>
      </c>
      <c r="E24" s="635"/>
    </row>
    <row r="25" spans="1:5" x14ac:dyDescent="0.25">
      <c r="A25" s="49"/>
      <c r="B25" s="584" t="s">
        <v>770</v>
      </c>
      <c r="C25" s="585"/>
      <c r="D25" s="583" t="s">
        <v>9</v>
      </c>
      <c r="E25" s="583"/>
    </row>
    <row r="26" spans="1:5" x14ac:dyDescent="0.25">
      <c r="A26" s="226"/>
      <c r="B26" s="226"/>
      <c r="C26" s="33"/>
      <c r="D26" s="33"/>
      <c r="E26" s="33"/>
    </row>
    <row r="27" spans="1:5" x14ac:dyDescent="0.25">
      <c r="A27" s="29" t="s">
        <v>16</v>
      </c>
      <c r="B27" s="29" t="s">
        <v>771</v>
      </c>
      <c r="C27" s="33"/>
      <c r="D27" s="33"/>
      <c r="E27" s="33"/>
    </row>
    <row r="28" spans="1:5" x14ac:dyDescent="0.25">
      <c r="A28" s="69" t="s">
        <v>772</v>
      </c>
      <c r="B28" s="181" t="s">
        <v>773</v>
      </c>
      <c r="C28" s="180" t="s">
        <v>774</v>
      </c>
      <c r="D28" s="580" t="s">
        <v>775</v>
      </c>
      <c r="E28" s="580"/>
    </row>
    <row r="29" spans="1:5" x14ac:dyDescent="0.25">
      <c r="A29" s="51">
        <v>1</v>
      </c>
      <c r="B29" s="231" t="s">
        <v>776</v>
      </c>
      <c r="C29" s="232"/>
      <c r="D29" s="629"/>
      <c r="E29" s="630"/>
    </row>
    <row r="30" spans="1:5" x14ac:dyDescent="0.25">
      <c r="A30" s="51">
        <v>2</v>
      </c>
      <c r="B30" s="231" t="s">
        <v>777</v>
      </c>
      <c r="C30" s="232"/>
      <c r="D30" s="627"/>
      <c r="E30" s="628"/>
    </row>
    <row r="31" spans="1:5" x14ac:dyDescent="0.25">
      <c r="A31" s="51">
        <v>3</v>
      </c>
      <c r="B31" s="231" t="s">
        <v>67</v>
      </c>
      <c r="C31" s="232" t="s">
        <v>802</v>
      </c>
      <c r="D31" s="631">
        <f>+C14+C15+C17</f>
        <v>855</v>
      </c>
      <c r="E31" s="632"/>
    </row>
    <row r="32" spans="1:5" x14ac:dyDescent="0.25">
      <c r="A32" s="51">
        <v>4</v>
      </c>
      <c r="B32" s="231" t="s">
        <v>778</v>
      </c>
      <c r="C32" s="232" t="s">
        <v>802</v>
      </c>
      <c r="D32" s="631" t="s">
        <v>803</v>
      </c>
      <c r="E32" s="632"/>
    </row>
    <row r="33" spans="1:5" x14ac:dyDescent="0.25">
      <c r="A33" s="51">
        <v>5</v>
      </c>
      <c r="B33" s="231" t="s">
        <v>72</v>
      </c>
      <c r="C33" s="232"/>
      <c r="D33" s="627"/>
      <c r="E33" s="628"/>
    </row>
    <row r="34" spans="1:5" x14ac:dyDescent="0.25">
      <c r="A34" s="51">
        <v>6</v>
      </c>
      <c r="B34" s="231" t="s">
        <v>779</v>
      </c>
      <c r="C34" s="232"/>
      <c r="D34" s="627"/>
      <c r="E34" s="628"/>
    </row>
    <row r="35" spans="1:5" x14ac:dyDescent="0.25">
      <c r="A35" s="51">
        <v>7</v>
      </c>
      <c r="B35" s="231" t="s">
        <v>69</v>
      </c>
      <c r="C35" s="232"/>
      <c r="D35" s="627"/>
      <c r="E35" s="628"/>
    </row>
    <row r="36" spans="1:5" x14ac:dyDescent="0.25">
      <c r="A36" s="51">
        <v>8</v>
      </c>
      <c r="B36" s="231" t="s">
        <v>780</v>
      </c>
      <c r="C36" s="232"/>
      <c r="D36" s="233"/>
      <c r="E36" s="234"/>
    </row>
    <row r="37" spans="1:5" x14ac:dyDescent="0.25">
      <c r="A37" s="51">
        <v>9</v>
      </c>
      <c r="B37" s="231" t="s">
        <v>781</v>
      </c>
      <c r="C37" s="232"/>
      <c r="D37" s="627"/>
      <c r="E37" s="628"/>
    </row>
  </sheetData>
  <mergeCells count="22">
    <mergeCell ref="B22:C22"/>
    <mergeCell ref="D22:E22"/>
    <mergeCell ref="A3:E3"/>
    <mergeCell ref="A5:E5"/>
    <mergeCell ref="D14:D15"/>
    <mergeCell ref="B21:C21"/>
    <mergeCell ref="D21:E21"/>
    <mergeCell ref="B23:C23"/>
    <mergeCell ref="D23:E23"/>
    <mergeCell ref="B24:C24"/>
    <mergeCell ref="D24:E24"/>
    <mergeCell ref="B25:C25"/>
    <mergeCell ref="D25:E25"/>
    <mergeCell ref="D34:E34"/>
    <mergeCell ref="D35:E35"/>
    <mergeCell ref="D37:E37"/>
    <mergeCell ref="D28:E28"/>
    <mergeCell ref="D29:E29"/>
    <mergeCell ref="D30:E30"/>
    <mergeCell ref="D31:E31"/>
    <mergeCell ref="D32:E32"/>
    <mergeCell ref="D33:E3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9"/>
  <sheetViews>
    <sheetView workbookViewId="0">
      <selection activeCell="B10" sqref="B10"/>
    </sheetView>
  </sheetViews>
  <sheetFormatPr defaultRowHeight="15" x14ac:dyDescent="0.25"/>
  <cols>
    <col min="1" max="1" width="107.28515625" customWidth="1"/>
    <col min="2" max="2" width="10" bestFit="1" customWidth="1"/>
  </cols>
  <sheetData>
    <row r="1" spans="1:3" x14ac:dyDescent="0.25">
      <c r="A1" s="29" t="s">
        <v>198</v>
      </c>
    </row>
    <row r="5" spans="1:3" x14ac:dyDescent="0.25">
      <c r="A5" s="374" t="s">
        <v>1281</v>
      </c>
    </row>
    <row r="6" spans="1:3" x14ac:dyDescent="0.25">
      <c r="A6" s="373"/>
    </row>
    <row r="7" spans="1:3" ht="17.25" x14ac:dyDescent="0.25">
      <c r="A7" s="407" t="s">
        <v>1282</v>
      </c>
    </row>
    <row r="8" spans="1:3" x14ac:dyDescent="0.25">
      <c r="A8" s="407"/>
    </row>
    <row r="9" spans="1:3" x14ac:dyDescent="0.25">
      <c r="A9" s="408" t="s">
        <v>1283</v>
      </c>
      <c r="B9">
        <f>3155430+2711823</f>
        <v>5867253</v>
      </c>
    </row>
    <row r="10" spans="1:3" x14ac:dyDescent="0.25">
      <c r="A10" s="409"/>
    </row>
    <row r="11" spans="1:3" ht="45" x14ac:dyDescent="0.25">
      <c r="A11" s="410" t="s">
        <v>1284</v>
      </c>
    </row>
    <row r="12" spans="1:3" x14ac:dyDescent="0.25">
      <c r="A12" s="373"/>
    </row>
    <row r="13" spans="1:3" x14ac:dyDescent="0.25">
      <c r="A13" s="407" t="s">
        <v>1287</v>
      </c>
      <c r="C13" s="114"/>
    </row>
    <row r="14" spans="1:3" x14ac:dyDescent="0.25">
      <c r="A14" s="407"/>
      <c r="C14" s="114"/>
    </row>
    <row r="15" spans="1:3" x14ac:dyDescent="0.25">
      <c r="A15" s="411" t="s">
        <v>1285</v>
      </c>
    </row>
    <row r="16" spans="1:3" x14ac:dyDescent="0.25">
      <c r="A16" s="412" t="s">
        <v>1286</v>
      </c>
    </row>
    <row r="17" spans="1:2" x14ac:dyDescent="0.25">
      <c r="A17" s="413"/>
    </row>
    <row r="18" spans="1:2" ht="18.75" x14ac:dyDescent="0.25">
      <c r="A18" s="414" t="s">
        <v>1288</v>
      </c>
      <c r="B18">
        <f>3282645+11100185</f>
        <v>14382830</v>
      </c>
    </row>
    <row r="19" spans="1:2" x14ac:dyDescent="0.25">
      <c r="A19" s="373" t="s">
        <v>1289</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C38"/>
  <sheetViews>
    <sheetView topLeftCell="A7" workbookViewId="0">
      <selection activeCell="E25" sqref="E25"/>
    </sheetView>
  </sheetViews>
  <sheetFormatPr defaultRowHeight="15" x14ac:dyDescent="0.25"/>
  <cols>
    <col min="2" max="2" width="53.85546875" bestFit="1" customWidth="1"/>
    <col min="3" max="3" width="11.28515625" bestFit="1" customWidth="1"/>
  </cols>
  <sheetData>
    <row r="1" spans="2:3" ht="15.75" thickBot="1" x14ac:dyDescent="0.3"/>
    <row r="2" spans="2:3" ht="19.5" thickBot="1" x14ac:dyDescent="0.3">
      <c r="B2" s="235" t="s">
        <v>805</v>
      </c>
      <c r="C2" s="236" t="s">
        <v>806</v>
      </c>
    </row>
    <row r="3" spans="2:3" ht="19.5" thickBot="1" x14ac:dyDescent="0.3">
      <c r="B3" s="237" t="s">
        <v>807</v>
      </c>
      <c r="C3" s="238">
        <v>1373281</v>
      </c>
    </row>
    <row r="4" spans="2:3" ht="19.5" thickBot="1" x14ac:dyDescent="0.3">
      <c r="B4" s="239" t="s">
        <v>808</v>
      </c>
      <c r="C4" s="240"/>
    </row>
    <row r="5" spans="2:3" ht="15.75" thickBot="1" x14ac:dyDescent="0.3">
      <c r="B5" s="172"/>
      <c r="C5" s="172"/>
    </row>
    <row r="6" spans="2:3" ht="15.75" thickBot="1" x14ac:dyDescent="0.3">
      <c r="B6" s="241" t="s">
        <v>809</v>
      </c>
      <c r="C6" s="242">
        <v>197782</v>
      </c>
    </row>
    <row r="7" spans="2:3" ht="15.75" thickBot="1" x14ac:dyDescent="0.3">
      <c r="B7" s="243" t="s">
        <v>810</v>
      </c>
      <c r="C7" s="244">
        <v>59850</v>
      </c>
    </row>
    <row r="8" spans="2:3" ht="15.75" thickBot="1" x14ac:dyDescent="0.3">
      <c r="B8" s="243" t="s">
        <v>811</v>
      </c>
      <c r="C8" s="245">
        <v>20406</v>
      </c>
    </row>
    <row r="9" spans="2:3" ht="15.75" thickBot="1" x14ac:dyDescent="0.3">
      <c r="B9" s="243" t="s">
        <v>812</v>
      </c>
      <c r="C9" s="244">
        <v>55677</v>
      </c>
    </row>
    <row r="10" spans="2:3" ht="15.75" thickBot="1" x14ac:dyDescent="0.3">
      <c r="B10" s="243" t="s">
        <v>813</v>
      </c>
      <c r="C10" s="245">
        <v>137475</v>
      </c>
    </row>
    <row r="11" spans="2:3" ht="15.75" thickBot="1" x14ac:dyDescent="0.3">
      <c r="B11" s="243" t="s">
        <v>814</v>
      </c>
      <c r="C11" s="245">
        <v>20741</v>
      </c>
    </row>
    <row r="12" spans="2:3" ht="15.75" thickBot="1" x14ac:dyDescent="0.3">
      <c r="B12" s="243" t="s">
        <v>815</v>
      </c>
      <c r="C12" s="245">
        <v>18587</v>
      </c>
    </row>
    <row r="13" spans="2:3" ht="15.75" thickBot="1" x14ac:dyDescent="0.3">
      <c r="B13" s="243" t="s">
        <v>816</v>
      </c>
      <c r="C13" s="245">
        <v>55997</v>
      </c>
    </row>
    <row r="14" spans="2:3" ht="15.75" thickBot="1" x14ac:dyDescent="0.3">
      <c r="B14" s="243" t="s">
        <v>817</v>
      </c>
      <c r="C14" s="245">
        <v>17449</v>
      </c>
    </row>
    <row r="15" spans="2:3" ht="15.75" thickBot="1" x14ac:dyDescent="0.3">
      <c r="B15" s="243" t="s">
        <v>818</v>
      </c>
      <c r="C15" s="245">
        <v>34518</v>
      </c>
    </row>
    <row r="16" spans="2:3" ht="15.75" thickBot="1" x14ac:dyDescent="0.3">
      <c r="B16" s="243" t="s">
        <v>819</v>
      </c>
      <c r="C16" s="245">
        <v>31227</v>
      </c>
    </row>
    <row r="17" spans="2:3" ht="15.75" thickBot="1" x14ac:dyDescent="0.3">
      <c r="B17" s="243" t="s">
        <v>820</v>
      </c>
      <c r="C17" s="245">
        <v>73937</v>
      </c>
    </row>
    <row r="18" spans="2:3" ht="15.75" thickBot="1" x14ac:dyDescent="0.3">
      <c r="B18" s="243" t="s">
        <v>821</v>
      </c>
      <c r="C18" s="245">
        <v>55757</v>
      </c>
    </row>
    <row r="19" spans="2:3" ht="15.75" thickBot="1" x14ac:dyDescent="0.3">
      <c r="B19" s="243" t="s">
        <v>822</v>
      </c>
      <c r="C19" s="245">
        <v>39958</v>
      </c>
    </row>
    <row r="20" spans="2:3" ht="15.75" thickBot="1" x14ac:dyDescent="0.3">
      <c r="B20" s="243" t="s">
        <v>823</v>
      </c>
      <c r="C20" s="245">
        <v>34998</v>
      </c>
    </row>
    <row r="21" spans="2:3" ht="15.75" thickBot="1" x14ac:dyDescent="0.3">
      <c r="B21" s="243" t="s">
        <v>824</v>
      </c>
      <c r="C21" s="245">
        <v>86493</v>
      </c>
    </row>
    <row r="22" spans="2:3" ht="15.75" thickBot="1" x14ac:dyDescent="0.3">
      <c r="B22" s="243" t="s">
        <v>825</v>
      </c>
      <c r="C22" s="245">
        <v>432430</v>
      </c>
    </row>
    <row r="23" spans="2:3" x14ac:dyDescent="0.25">
      <c r="B23" s="172"/>
      <c r="C23" s="172"/>
    </row>
    <row r="24" spans="2:3" x14ac:dyDescent="0.25">
      <c r="B24" s="219"/>
      <c r="C24" s="172"/>
    </row>
    <row r="25" spans="2:3" ht="15.75" thickBot="1" x14ac:dyDescent="0.3">
      <c r="B25" s="172"/>
      <c r="C25" s="172"/>
    </row>
    <row r="26" spans="2:3" ht="19.5" thickBot="1" x14ac:dyDescent="0.3">
      <c r="B26" s="237" t="s">
        <v>826</v>
      </c>
      <c r="C26" s="238">
        <v>9301145</v>
      </c>
    </row>
    <row r="27" spans="2:3" ht="19.5" thickBot="1" x14ac:dyDescent="0.3">
      <c r="B27" s="239" t="s">
        <v>808</v>
      </c>
      <c r="C27" s="246"/>
    </row>
    <row r="28" spans="2:3" ht="15.75" thickBot="1" x14ac:dyDescent="0.3">
      <c r="B28" s="247" t="s">
        <v>827</v>
      </c>
      <c r="C28" s="246"/>
    </row>
    <row r="29" spans="2:3" ht="15.75" thickBot="1" x14ac:dyDescent="0.3">
      <c r="B29" s="248" t="s">
        <v>828</v>
      </c>
      <c r="C29" s="245">
        <v>221590</v>
      </c>
    </row>
    <row r="30" spans="2:3" ht="15.75" thickBot="1" x14ac:dyDescent="0.3">
      <c r="B30" s="248" t="s">
        <v>829</v>
      </c>
      <c r="C30" s="245">
        <v>324117</v>
      </c>
    </row>
    <row r="31" spans="2:3" ht="15.75" thickBot="1" x14ac:dyDescent="0.3">
      <c r="B31" s="248" t="s">
        <v>830</v>
      </c>
      <c r="C31" s="245">
        <v>3080508</v>
      </c>
    </row>
    <row r="32" spans="2:3" ht="15.75" thickBot="1" x14ac:dyDescent="0.3">
      <c r="B32" s="248" t="s">
        <v>831</v>
      </c>
      <c r="C32" s="245">
        <v>244018</v>
      </c>
    </row>
    <row r="33" spans="2:3" ht="15.75" thickBot="1" x14ac:dyDescent="0.3">
      <c r="B33" s="248" t="s">
        <v>832</v>
      </c>
      <c r="C33" s="245">
        <v>470320</v>
      </c>
    </row>
    <row r="34" spans="2:3" ht="15.75" thickBot="1" x14ac:dyDescent="0.3">
      <c r="B34" s="248" t="s">
        <v>833</v>
      </c>
      <c r="C34" s="245">
        <v>517955</v>
      </c>
    </row>
    <row r="35" spans="2:3" ht="15.75" thickBot="1" x14ac:dyDescent="0.3">
      <c r="B35" s="248" t="s">
        <v>834</v>
      </c>
      <c r="C35" s="245">
        <v>2357922</v>
      </c>
    </row>
    <row r="36" spans="2:3" ht="15.75" thickBot="1" x14ac:dyDescent="0.3">
      <c r="B36" s="247" t="s">
        <v>835</v>
      </c>
      <c r="C36" s="246"/>
    </row>
    <row r="37" spans="2:3" ht="15.75" thickBot="1" x14ac:dyDescent="0.3">
      <c r="B37" s="248" t="s">
        <v>836</v>
      </c>
      <c r="C37" s="245">
        <v>2009635</v>
      </c>
    </row>
    <row r="38" spans="2:3" ht="15.75" thickBot="1" x14ac:dyDescent="0.3">
      <c r="B38" s="248" t="s">
        <v>837</v>
      </c>
      <c r="C38" s="245">
        <v>75080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G34"/>
  <sheetViews>
    <sheetView topLeftCell="A4" workbookViewId="0">
      <selection activeCell="G38" sqref="G38"/>
    </sheetView>
  </sheetViews>
  <sheetFormatPr defaultRowHeight="15" x14ac:dyDescent="0.25"/>
  <cols>
    <col min="1" max="3" width="9.140625" style="81"/>
    <col min="4" max="4" width="11" style="81" bestFit="1" customWidth="1"/>
    <col min="5" max="5" width="12.85546875" style="81" customWidth="1"/>
    <col min="6" max="6" width="11.28515625" style="81" customWidth="1"/>
    <col min="7" max="7" width="15.5703125" style="81" customWidth="1"/>
    <col min="8" max="260" width="9.140625" style="81"/>
    <col min="261" max="261" width="12.85546875" style="81" customWidth="1"/>
    <col min="262" max="262" width="11.28515625" style="81" customWidth="1"/>
    <col min="263" max="263" width="15.5703125" style="81" customWidth="1"/>
    <col min="264" max="516" width="9.140625" style="81"/>
    <col min="517" max="517" width="12.85546875" style="81" customWidth="1"/>
    <col min="518" max="518" width="11.28515625" style="81" customWidth="1"/>
    <col min="519" max="519" width="15.5703125" style="81" customWidth="1"/>
    <col min="520" max="772" width="9.140625" style="81"/>
    <col min="773" max="773" width="12.85546875" style="81" customWidth="1"/>
    <col min="774" max="774" width="11.28515625" style="81" customWidth="1"/>
    <col min="775" max="775" width="15.5703125" style="81" customWidth="1"/>
    <col min="776" max="1028" width="9.140625" style="81"/>
    <col min="1029" max="1029" width="12.85546875" style="81" customWidth="1"/>
    <col min="1030" max="1030" width="11.28515625" style="81" customWidth="1"/>
    <col min="1031" max="1031" width="15.5703125" style="81" customWidth="1"/>
    <col min="1032" max="1284" width="9.140625" style="81"/>
    <col min="1285" max="1285" width="12.85546875" style="81" customWidth="1"/>
    <col min="1286" max="1286" width="11.28515625" style="81" customWidth="1"/>
    <col min="1287" max="1287" width="15.5703125" style="81" customWidth="1"/>
    <col min="1288" max="1540" width="9.140625" style="81"/>
    <col min="1541" max="1541" width="12.85546875" style="81" customWidth="1"/>
    <col min="1542" max="1542" width="11.28515625" style="81" customWidth="1"/>
    <col min="1543" max="1543" width="15.5703125" style="81" customWidth="1"/>
    <col min="1544" max="1796" width="9.140625" style="81"/>
    <col min="1797" max="1797" width="12.85546875" style="81" customWidth="1"/>
    <col min="1798" max="1798" width="11.28515625" style="81" customWidth="1"/>
    <col min="1799" max="1799" width="15.5703125" style="81" customWidth="1"/>
    <col min="1800" max="2052" width="9.140625" style="81"/>
    <col min="2053" max="2053" width="12.85546875" style="81" customWidth="1"/>
    <col min="2054" max="2054" width="11.28515625" style="81" customWidth="1"/>
    <col min="2055" max="2055" width="15.5703125" style="81" customWidth="1"/>
    <col min="2056" max="2308" width="9.140625" style="81"/>
    <col min="2309" max="2309" width="12.85546875" style="81" customWidth="1"/>
    <col min="2310" max="2310" width="11.28515625" style="81" customWidth="1"/>
    <col min="2311" max="2311" width="15.5703125" style="81" customWidth="1"/>
    <col min="2312" max="2564" width="9.140625" style="81"/>
    <col min="2565" max="2565" width="12.85546875" style="81" customWidth="1"/>
    <col min="2566" max="2566" width="11.28515625" style="81" customWidth="1"/>
    <col min="2567" max="2567" width="15.5703125" style="81" customWidth="1"/>
    <col min="2568" max="2820" width="9.140625" style="81"/>
    <col min="2821" max="2821" width="12.85546875" style="81" customWidth="1"/>
    <col min="2822" max="2822" width="11.28515625" style="81" customWidth="1"/>
    <col min="2823" max="2823" width="15.5703125" style="81" customWidth="1"/>
    <col min="2824" max="3076" width="9.140625" style="81"/>
    <col min="3077" max="3077" width="12.85546875" style="81" customWidth="1"/>
    <col min="3078" max="3078" width="11.28515625" style="81" customWidth="1"/>
    <col min="3079" max="3079" width="15.5703125" style="81" customWidth="1"/>
    <col min="3080" max="3332" width="9.140625" style="81"/>
    <col min="3333" max="3333" width="12.85546875" style="81" customWidth="1"/>
    <col min="3334" max="3334" width="11.28515625" style="81" customWidth="1"/>
    <col min="3335" max="3335" width="15.5703125" style="81" customWidth="1"/>
    <col min="3336" max="3588" width="9.140625" style="81"/>
    <col min="3589" max="3589" width="12.85546875" style="81" customWidth="1"/>
    <col min="3590" max="3590" width="11.28515625" style="81" customWidth="1"/>
    <col min="3591" max="3591" width="15.5703125" style="81" customWidth="1"/>
    <col min="3592" max="3844" width="9.140625" style="81"/>
    <col min="3845" max="3845" width="12.85546875" style="81" customWidth="1"/>
    <col min="3846" max="3846" width="11.28515625" style="81" customWidth="1"/>
    <col min="3847" max="3847" width="15.5703125" style="81" customWidth="1"/>
    <col min="3848" max="4100" width="9.140625" style="81"/>
    <col min="4101" max="4101" width="12.85546875" style="81" customWidth="1"/>
    <col min="4102" max="4102" width="11.28515625" style="81" customWidth="1"/>
    <col min="4103" max="4103" width="15.5703125" style="81" customWidth="1"/>
    <col min="4104" max="4356" width="9.140625" style="81"/>
    <col min="4357" max="4357" width="12.85546875" style="81" customWidth="1"/>
    <col min="4358" max="4358" width="11.28515625" style="81" customWidth="1"/>
    <col min="4359" max="4359" width="15.5703125" style="81" customWidth="1"/>
    <col min="4360" max="4612" width="9.140625" style="81"/>
    <col min="4613" max="4613" width="12.85546875" style="81" customWidth="1"/>
    <col min="4614" max="4614" width="11.28515625" style="81" customWidth="1"/>
    <col min="4615" max="4615" width="15.5703125" style="81" customWidth="1"/>
    <col min="4616" max="4868" width="9.140625" style="81"/>
    <col min="4869" max="4869" width="12.85546875" style="81" customWidth="1"/>
    <col min="4870" max="4870" width="11.28515625" style="81" customWidth="1"/>
    <col min="4871" max="4871" width="15.5703125" style="81" customWidth="1"/>
    <col min="4872" max="5124" width="9.140625" style="81"/>
    <col min="5125" max="5125" width="12.85546875" style="81" customWidth="1"/>
    <col min="5126" max="5126" width="11.28515625" style="81" customWidth="1"/>
    <col min="5127" max="5127" width="15.5703125" style="81" customWidth="1"/>
    <col min="5128" max="5380" width="9.140625" style="81"/>
    <col min="5381" max="5381" width="12.85546875" style="81" customWidth="1"/>
    <col min="5382" max="5382" width="11.28515625" style="81" customWidth="1"/>
    <col min="5383" max="5383" width="15.5703125" style="81" customWidth="1"/>
    <col min="5384" max="5636" width="9.140625" style="81"/>
    <col min="5637" max="5637" width="12.85546875" style="81" customWidth="1"/>
    <col min="5638" max="5638" width="11.28515625" style="81" customWidth="1"/>
    <col min="5639" max="5639" width="15.5703125" style="81" customWidth="1"/>
    <col min="5640" max="5892" width="9.140625" style="81"/>
    <col min="5893" max="5893" width="12.85546875" style="81" customWidth="1"/>
    <col min="5894" max="5894" width="11.28515625" style="81" customWidth="1"/>
    <col min="5895" max="5895" width="15.5703125" style="81" customWidth="1"/>
    <col min="5896" max="6148" width="9.140625" style="81"/>
    <col min="6149" max="6149" width="12.85546875" style="81" customWidth="1"/>
    <col min="6150" max="6150" width="11.28515625" style="81" customWidth="1"/>
    <col min="6151" max="6151" width="15.5703125" style="81" customWidth="1"/>
    <col min="6152" max="6404" width="9.140625" style="81"/>
    <col min="6405" max="6405" width="12.85546875" style="81" customWidth="1"/>
    <col min="6406" max="6406" width="11.28515625" style="81" customWidth="1"/>
    <col min="6407" max="6407" width="15.5703125" style="81" customWidth="1"/>
    <col min="6408" max="6660" width="9.140625" style="81"/>
    <col min="6661" max="6661" width="12.85546875" style="81" customWidth="1"/>
    <col min="6662" max="6662" width="11.28515625" style="81" customWidth="1"/>
    <col min="6663" max="6663" width="15.5703125" style="81" customWidth="1"/>
    <col min="6664" max="6916" width="9.140625" style="81"/>
    <col min="6917" max="6917" width="12.85546875" style="81" customWidth="1"/>
    <col min="6918" max="6918" width="11.28515625" style="81" customWidth="1"/>
    <col min="6919" max="6919" width="15.5703125" style="81" customWidth="1"/>
    <col min="6920" max="7172" width="9.140625" style="81"/>
    <col min="7173" max="7173" width="12.85546875" style="81" customWidth="1"/>
    <col min="7174" max="7174" width="11.28515625" style="81" customWidth="1"/>
    <col min="7175" max="7175" width="15.5703125" style="81" customWidth="1"/>
    <col min="7176" max="7428" width="9.140625" style="81"/>
    <col min="7429" max="7429" width="12.85546875" style="81" customWidth="1"/>
    <col min="7430" max="7430" width="11.28515625" style="81" customWidth="1"/>
    <col min="7431" max="7431" width="15.5703125" style="81" customWidth="1"/>
    <col min="7432" max="7684" width="9.140625" style="81"/>
    <col min="7685" max="7685" width="12.85546875" style="81" customWidth="1"/>
    <col min="7686" max="7686" width="11.28515625" style="81" customWidth="1"/>
    <col min="7687" max="7687" width="15.5703125" style="81" customWidth="1"/>
    <col min="7688" max="7940" width="9.140625" style="81"/>
    <col min="7941" max="7941" width="12.85546875" style="81" customWidth="1"/>
    <col min="7942" max="7942" width="11.28515625" style="81" customWidth="1"/>
    <col min="7943" max="7943" width="15.5703125" style="81" customWidth="1"/>
    <col min="7944" max="8196" width="9.140625" style="81"/>
    <col min="8197" max="8197" width="12.85546875" style="81" customWidth="1"/>
    <col min="8198" max="8198" width="11.28515625" style="81" customWidth="1"/>
    <col min="8199" max="8199" width="15.5703125" style="81" customWidth="1"/>
    <col min="8200" max="8452" width="9.140625" style="81"/>
    <col min="8453" max="8453" width="12.85546875" style="81" customWidth="1"/>
    <col min="8454" max="8454" width="11.28515625" style="81" customWidth="1"/>
    <col min="8455" max="8455" width="15.5703125" style="81" customWidth="1"/>
    <col min="8456" max="8708" width="9.140625" style="81"/>
    <col min="8709" max="8709" width="12.85546875" style="81" customWidth="1"/>
    <col min="8710" max="8710" width="11.28515625" style="81" customWidth="1"/>
    <col min="8711" max="8711" width="15.5703125" style="81" customWidth="1"/>
    <col min="8712" max="8964" width="9.140625" style="81"/>
    <col min="8965" max="8965" width="12.85546875" style="81" customWidth="1"/>
    <col min="8966" max="8966" width="11.28515625" style="81" customWidth="1"/>
    <col min="8967" max="8967" width="15.5703125" style="81" customWidth="1"/>
    <col min="8968" max="9220" width="9.140625" style="81"/>
    <col min="9221" max="9221" width="12.85546875" style="81" customWidth="1"/>
    <col min="9222" max="9222" width="11.28515625" style="81" customWidth="1"/>
    <col min="9223" max="9223" width="15.5703125" style="81" customWidth="1"/>
    <col min="9224" max="9476" width="9.140625" style="81"/>
    <col min="9477" max="9477" width="12.85546875" style="81" customWidth="1"/>
    <col min="9478" max="9478" width="11.28515625" style="81" customWidth="1"/>
    <col min="9479" max="9479" width="15.5703125" style="81" customWidth="1"/>
    <col min="9480" max="9732" width="9.140625" style="81"/>
    <col min="9733" max="9733" width="12.85546875" style="81" customWidth="1"/>
    <col min="9734" max="9734" width="11.28515625" style="81" customWidth="1"/>
    <col min="9735" max="9735" width="15.5703125" style="81" customWidth="1"/>
    <col min="9736" max="9988" width="9.140625" style="81"/>
    <col min="9989" max="9989" width="12.85546875" style="81" customWidth="1"/>
    <col min="9990" max="9990" width="11.28515625" style="81" customWidth="1"/>
    <col min="9991" max="9991" width="15.5703125" style="81" customWidth="1"/>
    <col min="9992" max="10244" width="9.140625" style="81"/>
    <col min="10245" max="10245" width="12.85546875" style="81" customWidth="1"/>
    <col min="10246" max="10246" width="11.28515625" style="81" customWidth="1"/>
    <col min="10247" max="10247" width="15.5703125" style="81" customWidth="1"/>
    <col min="10248" max="10500" width="9.140625" style="81"/>
    <col min="10501" max="10501" width="12.85546875" style="81" customWidth="1"/>
    <col min="10502" max="10502" width="11.28515625" style="81" customWidth="1"/>
    <col min="10503" max="10503" width="15.5703125" style="81" customWidth="1"/>
    <col min="10504" max="10756" width="9.140625" style="81"/>
    <col min="10757" max="10757" width="12.85546875" style="81" customWidth="1"/>
    <col min="10758" max="10758" width="11.28515625" style="81" customWidth="1"/>
    <col min="10759" max="10759" width="15.5703125" style="81" customWidth="1"/>
    <col min="10760" max="11012" width="9.140625" style="81"/>
    <col min="11013" max="11013" width="12.85546875" style="81" customWidth="1"/>
    <col min="11014" max="11014" width="11.28515625" style="81" customWidth="1"/>
    <col min="11015" max="11015" width="15.5703125" style="81" customWidth="1"/>
    <col min="11016" max="11268" width="9.140625" style="81"/>
    <col min="11269" max="11269" width="12.85546875" style="81" customWidth="1"/>
    <col min="11270" max="11270" width="11.28515625" style="81" customWidth="1"/>
    <col min="11271" max="11271" width="15.5703125" style="81" customWidth="1"/>
    <col min="11272" max="11524" width="9.140625" style="81"/>
    <col min="11525" max="11525" width="12.85546875" style="81" customWidth="1"/>
    <col min="11526" max="11526" width="11.28515625" style="81" customWidth="1"/>
    <col min="11527" max="11527" width="15.5703125" style="81" customWidth="1"/>
    <col min="11528" max="11780" width="9.140625" style="81"/>
    <col min="11781" max="11781" width="12.85546875" style="81" customWidth="1"/>
    <col min="11782" max="11782" width="11.28515625" style="81" customWidth="1"/>
    <col min="11783" max="11783" width="15.5703125" style="81" customWidth="1"/>
    <col min="11784" max="12036" width="9.140625" style="81"/>
    <col min="12037" max="12037" width="12.85546875" style="81" customWidth="1"/>
    <col min="12038" max="12038" width="11.28515625" style="81" customWidth="1"/>
    <col min="12039" max="12039" width="15.5703125" style="81" customWidth="1"/>
    <col min="12040" max="12292" width="9.140625" style="81"/>
    <col min="12293" max="12293" width="12.85546875" style="81" customWidth="1"/>
    <col min="12294" max="12294" width="11.28515625" style="81" customWidth="1"/>
    <col min="12295" max="12295" width="15.5703125" style="81" customWidth="1"/>
    <col min="12296" max="12548" width="9.140625" style="81"/>
    <col min="12549" max="12549" width="12.85546875" style="81" customWidth="1"/>
    <col min="12550" max="12550" width="11.28515625" style="81" customWidth="1"/>
    <col min="12551" max="12551" width="15.5703125" style="81" customWidth="1"/>
    <col min="12552" max="12804" width="9.140625" style="81"/>
    <col min="12805" max="12805" width="12.85546875" style="81" customWidth="1"/>
    <col min="12806" max="12806" width="11.28515625" style="81" customWidth="1"/>
    <col min="12807" max="12807" width="15.5703125" style="81" customWidth="1"/>
    <col min="12808" max="13060" width="9.140625" style="81"/>
    <col min="13061" max="13061" width="12.85546875" style="81" customWidth="1"/>
    <col min="13062" max="13062" width="11.28515625" style="81" customWidth="1"/>
    <col min="13063" max="13063" width="15.5703125" style="81" customWidth="1"/>
    <col min="13064" max="13316" width="9.140625" style="81"/>
    <col min="13317" max="13317" width="12.85546875" style="81" customWidth="1"/>
    <col min="13318" max="13318" width="11.28515625" style="81" customWidth="1"/>
    <col min="13319" max="13319" width="15.5703125" style="81" customWidth="1"/>
    <col min="13320" max="13572" width="9.140625" style="81"/>
    <col min="13573" max="13573" width="12.85546875" style="81" customWidth="1"/>
    <col min="13574" max="13574" width="11.28515625" style="81" customWidth="1"/>
    <col min="13575" max="13575" width="15.5703125" style="81" customWidth="1"/>
    <col min="13576" max="13828" width="9.140625" style="81"/>
    <col min="13829" max="13829" width="12.85546875" style="81" customWidth="1"/>
    <col min="13830" max="13830" width="11.28515625" style="81" customWidth="1"/>
    <col min="13831" max="13831" width="15.5703125" style="81" customWidth="1"/>
    <col min="13832" max="14084" width="9.140625" style="81"/>
    <col min="14085" max="14085" width="12.85546875" style="81" customWidth="1"/>
    <col min="14086" max="14086" width="11.28515625" style="81" customWidth="1"/>
    <col min="14087" max="14087" width="15.5703125" style="81" customWidth="1"/>
    <col min="14088" max="14340" width="9.140625" style="81"/>
    <col min="14341" max="14341" width="12.85546875" style="81" customWidth="1"/>
    <col min="14342" max="14342" width="11.28515625" style="81" customWidth="1"/>
    <col min="14343" max="14343" width="15.5703125" style="81" customWidth="1"/>
    <col min="14344" max="14596" width="9.140625" style="81"/>
    <col min="14597" max="14597" width="12.85546875" style="81" customWidth="1"/>
    <col min="14598" max="14598" width="11.28515625" style="81" customWidth="1"/>
    <col min="14599" max="14599" width="15.5703125" style="81" customWidth="1"/>
    <col min="14600" max="14852" width="9.140625" style="81"/>
    <col min="14853" max="14853" width="12.85546875" style="81" customWidth="1"/>
    <col min="14854" max="14854" width="11.28515625" style="81" customWidth="1"/>
    <col min="14855" max="14855" width="15.5703125" style="81" customWidth="1"/>
    <col min="14856" max="15108" width="9.140625" style="81"/>
    <col min="15109" max="15109" width="12.85546875" style="81" customWidth="1"/>
    <col min="15110" max="15110" width="11.28515625" style="81" customWidth="1"/>
    <col min="15111" max="15111" width="15.5703125" style="81" customWidth="1"/>
    <col min="15112" max="15364" width="9.140625" style="81"/>
    <col min="15365" max="15365" width="12.85546875" style="81" customWidth="1"/>
    <col min="15366" max="15366" width="11.28515625" style="81" customWidth="1"/>
    <col min="15367" max="15367" width="15.5703125" style="81" customWidth="1"/>
    <col min="15368" max="15620" width="9.140625" style="81"/>
    <col min="15621" max="15621" width="12.85546875" style="81" customWidth="1"/>
    <col min="15622" max="15622" width="11.28515625" style="81" customWidth="1"/>
    <col min="15623" max="15623" width="15.5703125" style="81" customWidth="1"/>
    <col min="15624" max="15876" width="9.140625" style="81"/>
    <col min="15877" max="15877" width="12.85546875" style="81" customWidth="1"/>
    <col min="15878" max="15878" width="11.28515625" style="81" customWidth="1"/>
    <col min="15879" max="15879" width="15.5703125" style="81" customWidth="1"/>
    <col min="15880" max="16132" width="9.140625" style="81"/>
    <col min="16133" max="16133" width="12.85546875" style="81" customWidth="1"/>
    <col min="16134" max="16134" width="11.28515625" style="81" customWidth="1"/>
    <col min="16135" max="16135" width="15.5703125" style="81" customWidth="1"/>
    <col min="16136" max="16384" width="9.140625" style="81"/>
  </cols>
  <sheetData>
    <row r="2" spans="2:7" ht="15.75" thickBot="1" x14ac:dyDescent="0.3"/>
    <row r="3" spans="2:7" ht="15.75" thickBot="1" x14ac:dyDescent="0.3">
      <c r="B3" s="492" t="s">
        <v>155</v>
      </c>
      <c r="C3" s="493" t="s">
        <v>1607</v>
      </c>
      <c r="D3" s="494" t="s">
        <v>140</v>
      </c>
      <c r="E3" s="642" t="s">
        <v>33</v>
      </c>
      <c r="F3" s="643"/>
      <c r="G3" s="644"/>
    </row>
    <row r="4" spans="2:7" x14ac:dyDescent="0.25">
      <c r="B4" s="495" t="s">
        <v>1608</v>
      </c>
      <c r="C4" s="495"/>
      <c r="E4" s="495" t="s">
        <v>1609</v>
      </c>
      <c r="F4" s="495" t="s">
        <v>200</v>
      </c>
      <c r="G4" s="495" t="s">
        <v>76</v>
      </c>
    </row>
    <row r="5" spans="2:7" x14ac:dyDescent="0.25">
      <c r="B5" s="496" t="s">
        <v>1610</v>
      </c>
      <c r="C5" s="497" t="s">
        <v>1611</v>
      </c>
      <c r="D5" s="498">
        <v>4487045.1399999997</v>
      </c>
      <c r="E5" s="498">
        <v>0</v>
      </c>
      <c r="F5" s="498">
        <v>0</v>
      </c>
      <c r="G5" s="499">
        <v>0</v>
      </c>
    </row>
    <row r="6" spans="2:7" x14ac:dyDescent="0.25">
      <c r="B6" s="496" t="s">
        <v>1612</v>
      </c>
      <c r="C6" s="497" t="s">
        <v>1613</v>
      </c>
      <c r="D6" s="498">
        <v>285634648.02999997</v>
      </c>
      <c r="E6" s="498">
        <v>130496920.46000001</v>
      </c>
      <c r="F6" s="498">
        <v>898494.8</v>
      </c>
      <c r="G6" s="499">
        <v>131395415.26000001</v>
      </c>
    </row>
    <row r="7" spans="2:7" x14ac:dyDescent="0.25">
      <c r="B7" s="496" t="s">
        <v>1614</v>
      </c>
      <c r="C7" s="497" t="s">
        <v>1615</v>
      </c>
      <c r="D7" s="498">
        <v>6580255.4799999995</v>
      </c>
      <c r="E7" s="498">
        <v>0</v>
      </c>
      <c r="F7" s="500">
        <v>161097.87</v>
      </c>
      <c r="G7" s="501">
        <v>161097.87</v>
      </c>
    </row>
    <row r="8" spans="2:7" x14ac:dyDescent="0.25">
      <c r="B8" s="496" t="s">
        <v>1616</v>
      </c>
      <c r="C8" s="497" t="s">
        <v>1617</v>
      </c>
      <c r="D8" s="498">
        <v>2932653.8600000003</v>
      </c>
      <c r="E8" s="498">
        <v>824446.84</v>
      </c>
      <c r="F8" s="498">
        <v>0</v>
      </c>
      <c r="G8" s="499">
        <v>824446.84</v>
      </c>
    </row>
    <row r="9" spans="2:7" x14ac:dyDescent="0.25">
      <c r="B9" s="496" t="s">
        <v>1618</v>
      </c>
      <c r="C9" s="497" t="s">
        <v>1619</v>
      </c>
      <c r="D9" s="498">
        <v>1660663</v>
      </c>
      <c r="E9" s="498">
        <v>0</v>
      </c>
      <c r="F9" s="498">
        <v>0</v>
      </c>
      <c r="G9" s="499">
        <v>0</v>
      </c>
    </row>
    <row r="10" spans="2:7" x14ac:dyDescent="0.25">
      <c r="B10" s="496" t="s">
        <v>1620</v>
      </c>
      <c r="C10" s="497" t="s">
        <v>1621</v>
      </c>
      <c r="D10" s="498">
        <v>558275235.68000019</v>
      </c>
      <c r="E10" s="498">
        <v>102201929.66999994</v>
      </c>
      <c r="F10" s="498">
        <v>0</v>
      </c>
      <c r="G10" s="499">
        <v>102201929.66999994</v>
      </c>
    </row>
    <row r="11" spans="2:7" x14ac:dyDescent="0.25">
      <c r="B11" s="496" t="s">
        <v>1622</v>
      </c>
      <c r="C11" s="497" t="s">
        <v>1623</v>
      </c>
      <c r="D11" s="498">
        <v>17704862.650000028</v>
      </c>
      <c r="E11" s="498">
        <v>0</v>
      </c>
      <c r="F11" s="498">
        <v>0</v>
      </c>
      <c r="G11" s="499">
        <v>0</v>
      </c>
    </row>
    <row r="12" spans="2:7" x14ac:dyDescent="0.25">
      <c r="B12" s="496" t="s">
        <v>1624</v>
      </c>
      <c r="C12" s="497" t="s">
        <v>1625</v>
      </c>
      <c r="D12" s="498">
        <v>65687138.570000008</v>
      </c>
      <c r="E12" s="498">
        <v>25764954.750000004</v>
      </c>
      <c r="F12" s="498">
        <v>20026.72</v>
      </c>
      <c r="G12" s="499">
        <v>25784981.470000003</v>
      </c>
    </row>
    <row r="13" spans="2:7" x14ac:dyDescent="0.25">
      <c r="B13" s="496" t="s">
        <v>1626</v>
      </c>
      <c r="C13" s="497" t="s">
        <v>1627</v>
      </c>
      <c r="D13" s="502">
        <v>106006.31999999999</v>
      </c>
      <c r="E13" s="498">
        <v>0</v>
      </c>
      <c r="F13" s="498">
        <v>0</v>
      </c>
      <c r="G13" s="499">
        <v>0</v>
      </c>
    </row>
    <row r="14" spans="2:7" x14ac:dyDescent="0.25">
      <c r="B14" s="496" t="s">
        <v>1628</v>
      </c>
      <c r="C14" s="81" t="s">
        <v>1629</v>
      </c>
      <c r="D14" s="498">
        <v>7000612.0199999996</v>
      </c>
      <c r="E14" s="498">
        <v>1353921</v>
      </c>
      <c r="F14" s="498">
        <v>0</v>
      </c>
      <c r="G14" s="499">
        <v>1353921</v>
      </c>
    </row>
    <row r="15" spans="2:7" x14ac:dyDescent="0.25">
      <c r="B15" s="496" t="s">
        <v>1630</v>
      </c>
      <c r="C15" s="497" t="s">
        <v>1631</v>
      </c>
      <c r="D15" s="498">
        <v>22728078.630000018</v>
      </c>
      <c r="E15" s="498">
        <v>919435.78999999992</v>
      </c>
      <c r="F15" s="498">
        <v>0</v>
      </c>
      <c r="G15" s="499">
        <v>919435.78999999992</v>
      </c>
    </row>
    <row r="16" spans="2:7" x14ac:dyDescent="0.25">
      <c r="B16" s="496" t="s">
        <v>1632</v>
      </c>
      <c r="C16" s="497" t="s">
        <v>1633</v>
      </c>
      <c r="D16" s="498">
        <v>8249007.1699999971</v>
      </c>
      <c r="E16" s="498">
        <v>965661</v>
      </c>
      <c r="F16" s="498">
        <v>0</v>
      </c>
      <c r="G16" s="499">
        <v>965661</v>
      </c>
    </row>
    <row r="17" spans="2:7" x14ac:dyDescent="0.25">
      <c r="B17" s="496" t="s">
        <v>1634</v>
      </c>
      <c r="C17" s="497" t="s">
        <v>1635</v>
      </c>
      <c r="D17" s="498">
        <v>185730</v>
      </c>
      <c r="E17" s="498">
        <v>0</v>
      </c>
      <c r="F17" s="498">
        <v>0</v>
      </c>
      <c r="G17" s="499">
        <v>0</v>
      </c>
    </row>
    <row r="18" spans="2:7" x14ac:dyDescent="0.25">
      <c r="B18" s="496" t="s">
        <v>1636</v>
      </c>
      <c r="C18" s="497" t="s">
        <v>1637</v>
      </c>
      <c r="D18" s="498">
        <v>51155030.220000006</v>
      </c>
      <c r="E18" s="498">
        <v>38950</v>
      </c>
      <c r="F18" s="498">
        <v>0</v>
      </c>
      <c r="G18" s="499">
        <v>38950</v>
      </c>
    </row>
    <row r="19" spans="2:7" x14ac:dyDescent="0.25">
      <c r="B19" s="496" t="s">
        <v>1638</v>
      </c>
      <c r="C19" s="81" t="s">
        <v>1639</v>
      </c>
      <c r="D19" s="498">
        <v>19956761.609999966</v>
      </c>
      <c r="E19" s="498">
        <v>7645071.4599999925</v>
      </c>
      <c r="F19" s="498">
        <v>0</v>
      </c>
      <c r="G19" s="499">
        <v>7645071.4599999925</v>
      </c>
    </row>
    <row r="20" spans="2:7" x14ac:dyDescent="0.25">
      <c r="B20" s="496" t="s">
        <v>1640</v>
      </c>
      <c r="C20" s="497" t="s">
        <v>1641</v>
      </c>
      <c r="D20" s="498">
        <v>1278361397.4000001</v>
      </c>
      <c r="E20" s="498">
        <v>412653368.28000009</v>
      </c>
      <c r="F20" s="502">
        <v>0</v>
      </c>
      <c r="G20" s="499">
        <v>412653368.28000009</v>
      </c>
    </row>
    <row r="21" spans="2:7" x14ac:dyDescent="0.25">
      <c r="B21" s="496" t="s">
        <v>1642</v>
      </c>
      <c r="C21" s="497" t="s">
        <v>201</v>
      </c>
      <c r="D21" s="498">
        <v>16164674.330000004</v>
      </c>
      <c r="E21" s="498">
        <v>48101.95</v>
      </c>
      <c r="F21" s="502">
        <v>0</v>
      </c>
      <c r="G21" s="499">
        <v>48101.95</v>
      </c>
    </row>
    <row r="22" spans="2:7" x14ac:dyDescent="0.25">
      <c r="B22" s="496" t="s">
        <v>1643</v>
      </c>
      <c r="C22" s="16" t="s">
        <v>846</v>
      </c>
      <c r="D22" s="498">
        <v>41785400.450000003</v>
      </c>
      <c r="E22" s="498">
        <v>0</v>
      </c>
      <c r="F22" s="502">
        <v>0</v>
      </c>
      <c r="G22" s="499">
        <v>0</v>
      </c>
    </row>
    <row r="23" spans="2:7" x14ac:dyDescent="0.25">
      <c r="B23" s="496" t="s">
        <v>1644</v>
      </c>
      <c r="C23" s="16" t="s">
        <v>1645</v>
      </c>
      <c r="D23" s="503">
        <v>22816616.79999993</v>
      </c>
      <c r="E23" s="498">
        <v>3835918</v>
      </c>
      <c r="F23" s="502">
        <v>0</v>
      </c>
      <c r="G23" s="499">
        <v>3835918</v>
      </c>
    </row>
    <row r="24" spans="2:7" x14ac:dyDescent="0.25">
      <c r="B24" s="496" t="s">
        <v>1646</v>
      </c>
      <c r="C24" s="16" t="s">
        <v>1647</v>
      </c>
      <c r="D24" s="498">
        <v>2461381</v>
      </c>
      <c r="E24" s="498">
        <v>551105</v>
      </c>
      <c r="F24" s="502">
        <v>0</v>
      </c>
      <c r="G24" s="499">
        <v>551105</v>
      </c>
    </row>
    <row r="25" spans="2:7" x14ac:dyDescent="0.25">
      <c r="B25" s="16"/>
      <c r="C25" s="504" t="s">
        <v>1648</v>
      </c>
      <c r="D25" s="505">
        <v>2413933198.3599997</v>
      </c>
      <c r="E25" s="506">
        <v>687299784.20000005</v>
      </c>
      <c r="F25" s="506">
        <v>1079619.3899999999</v>
      </c>
      <c r="G25" s="506">
        <v>688379403.59000015</v>
      </c>
    </row>
    <row r="26" spans="2:7" x14ac:dyDescent="0.25">
      <c r="B26" s="16"/>
      <c r="C26" s="16"/>
      <c r="D26" s="507"/>
      <c r="E26" s="507"/>
      <c r="F26" s="507"/>
      <c r="G26" s="508" t="s">
        <v>1649</v>
      </c>
    </row>
    <row r="27" spans="2:7" x14ac:dyDescent="0.25">
      <c r="B27" s="16"/>
      <c r="C27" s="16" t="s">
        <v>1650</v>
      </c>
      <c r="D27" s="16"/>
      <c r="E27" s="509">
        <v>6872.9940359000011</v>
      </c>
      <c r="F27" s="16">
        <v>10.8</v>
      </c>
      <c r="G27" s="509">
        <v>6883.7940359000013</v>
      </c>
    </row>
    <row r="28" spans="2:7" x14ac:dyDescent="0.25">
      <c r="B28" s="497" t="s">
        <v>202</v>
      </c>
      <c r="C28" s="497" t="s">
        <v>1651</v>
      </c>
      <c r="D28" s="16"/>
      <c r="E28" s="509">
        <v>798.05</v>
      </c>
      <c r="F28" s="16">
        <v>0</v>
      </c>
      <c r="G28" s="16">
        <v>798.05</v>
      </c>
    </row>
    <row r="29" spans="2:7" x14ac:dyDescent="0.25">
      <c r="B29" s="497" t="s">
        <v>202</v>
      </c>
      <c r="C29" s="497" t="s">
        <v>1652</v>
      </c>
      <c r="D29" s="16"/>
      <c r="E29" s="509">
        <v>8104.22</v>
      </c>
      <c r="F29" s="16">
        <v>0</v>
      </c>
      <c r="G29" s="16">
        <v>8104.22</v>
      </c>
    </row>
    <row r="30" spans="2:7" x14ac:dyDescent="0.25">
      <c r="B30" s="497" t="s">
        <v>202</v>
      </c>
      <c r="C30" s="497" t="s">
        <v>1653</v>
      </c>
      <c r="D30" s="16"/>
      <c r="E30" s="509">
        <v>25.8</v>
      </c>
      <c r="F30" s="16">
        <v>0</v>
      </c>
      <c r="G30" s="509">
        <v>25.8</v>
      </c>
    </row>
    <row r="31" spans="2:7" x14ac:dyDescent="0.25">
      <c r="B31" s="497" t="s">
        <v>202</v>
      </c>
      <c r="C31" s="497" t="s">
        <v>1654</v>
      </c>
      <c r="D31" s="16"/>
      <c r="E31" s="509">
        <v>2469.52</v>
      </c>
      <c r="F31" s="16">
        <v>0</v>
      </c>
      <c r="G31" s="16">
        <v>2469.52</v>
      </c>
    </row>
    <row r="32" spans="2:7" x14ac:dyDescent="0.25">
      <c r="B32" s="497" t="s">
        <v>202</v>
      </c>
      <c r="C32" s="497" t="s">
        <v>148</v>
      </c>
      <c r="D32" s="16"/>
      <c r="E32" s="509">
        <v>2968.3</v>
      </c>
      <c r="F32" s="16">
        <v>0</v>
      </c>
      <c r="G32" s="509">
        <v>2968.3</v>
      </c>
    </row>
    <row r="33" spans="2:7" x14ac:dyDescent="0.25">
      <c r="B33" s="497" t="s">
        <v>202</v>
      </c>
      <c r="C33" s="497" t="s">
        <v>1655</v>
      </c>
      <c r="D33" s="16"/>
      <c r="E33" s="509">
        <v>487.57</v>
      </c>
      <c r="F33" s="16">
        <v>0</v>
      </c>
      <c r="G33" s="16">
        <v>487.57</v>
      </c>
    </row>
    <row r="34" spans="2:7" x14ac:dyDescent="0.25">
      <c r="C34" s="510" t="s">
        <v>1656</v>
      </c>
      <c r="E34" s="511">
        <v>21726.454035899998</v>
      </c>
      <c r="F34" s="511">
        <v>10.8</v>
      </c>
      <c r="G34" s="491">
        <v>21737.254035900001</v>
      </c>
    </row>
  </sheetData>
  <mergeCells count="1">
    <mergeCell ref="E3:G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89"/>
  <sheetViews>
    <sheetView topLeftCell="A73" workbookViewId="0">
      <selection activeCell="B93" sqref="B93"/>
    </sheetView>
  </sheetViews>
  <sheetFormatPr defaultRowHeight="15" x14ac:dyDescent="0.25"/>
  <cols>
    <col min="1" max="1" width="6.140625" style="123" customWidth="1"/>
    <col min="2" max="2" width="29.85546875" style="115" customWidth="1"/>
    <col min="3" max="3" width="12.7109375" style="115" hidden="1" customWidth="1"/>
    <col min="4" max="4" width="10" style="115" hidden="1" customWidth="1"/>
    <col min="5" max="5" width="10.42578125" style="115" hidden="1" customWidth="1"/>
    <col min="6" max="7" width="9.85546875" style="115" hidden="1" customWidth="1"/>
    <col min="8" max="8" width="10.7109375" style="115" hidden="1" customWidth="1"/>
    <col min="9" max="9" width="10.5703125" style="115" hidden="1" customWidth="1"/>
    <col min="10" max="10" width="10.28515625" style="115" hidden="1" customWidth="1"/>
    <col min="11" max="11" width="10.7109375" style="115" hidden="1" customWidth="1"/>
    <col min="12" max="12" width="10.85546875" style="115" hidden="1" customWidth="1"/>
    <col min="13" max="13" width="11" style="115" hidden="1" customWidth="1"/>
    <col min="14" max="14" width="10.42578125" style="115" hidden="1" customWidth="1"/>
    <col min="15" max="15" width="10.28515625" style="115" hidden="1" customWidth="1"/>
    <col min="16" max="16" width="12.42578125" style="115" hidden="1" customWidth="1"/>
    <col min="17" max="17" width="13.5703125" style="115" customWidth="1"/>
    <col min="18" max="256" width="9.140625" style="115"/>
    <col min="257" max="257" width="6.140625" style="115" customWidth="1"/>
    <col min="258" max="258" width="29.85546875" style="115" customWidth="1"/>
    <col min="259" max="259" width="12.7109375" style="115" customWidth="1"/>
    <col min="260" max="269" width="0" style="115" hidden="1" customWidth="1"/>
    <col min="270" max="270" width="10.42578125" style="115" customWidth="1"/>
    <col min="271" max="271" width="10.28515625" style="115" customWidth="1"/>
    <col min="272" max="272" width="12.42578125" style="115" customWidth="1"/>
    <col min="273" max="512" width="9.140625" style="115"/>
    <col min="513" max="513" width="6.140625" style="115" customWidth="1"/>
    <col min="514" max="514" width="29.85546875" style="115" customWidth="1"/>
    <col min="515" max="515" width="12.7109375" style="115" customWidth="1"/>
    <col min="516" max="525" width="0" style="115" hidden="1" customWidth="1"/>
    <col min="526" max="526" width="10.42578125" style="115" customWidth="1"/>
    <col min="527" max="527" width="10.28515625" style="115" customWidth="1"/>
    <col min="528" max="528" width="12.42578125" style="115" customWidth="1"/>
    <col min="529" max="768" width="9.140625" style="115"/>
    <col min="769" max="769" width="6.140625" style="115" customWidth="1"/>
    <col min="770" max="770" width="29.85546875" style="115" customWidth="1"/>
    <col min="771" max="771" width="12.7109375" style="115" customWidth="1"/>
    <col min="772" max="781" width="0" style="115" hidden="1" customWidth="1"/>
    <col min="782" max="782" width="10.42578125" style="115" customWidth="1"/>
    <col min="783" max="783" width="10.28515625" style="115" customWidth="1"/>
    <col min="784" max="784" width="12.42578125" style="115" customWidth="1"/>
    <col min="785" max="1024" width="9.140625" style="115"/>
    <col min="1025" max="1025" width="6.140625" style="115" customWidth="1"/>
    <col min="1026" max="1026" width="29.85546875" style="115" customWidth="1"/>
    <col min="1027" max="1027" width="12.7109375" style="115" customWidth="1"/>
    <col min="1028" max="1037" width="0" style="115" hidden="1" customWidth="1"/>
    <col min="1038" max="1038" width="10.42578125" style="115" customWidth="1"/>
    <col min="1039" max="1039" width="10.28515625" style="115" customWidth="1"/>
    <col min="1040" max="1040" width="12.42578125" style="115" customWidth="1"/>
    <col min="1041" max="1280" width="9.140625" style="115"/>
    <col min="1281" max="1281" width="6.140625" style="115" customWidth="1"/>
    <col min="1282" max="1282" width="29.85546875" style="115" customWidth="1"/>
    <col min="1283" max="1283" width="12.7109375" style="115" customWidth="1"/>
    <col min="1284" max="1293" width="0" style="115" hidden="1" customWidth="1"/>
    <col min="1294" max="1294" width="10.42578125" style="115" customWidth="1"/>
    <col min="1295" max="1295" width="10.28515625" style="115" customWidth="1"/>
    <col min="1296" max="1296" width="12.42578125" style="115" customWidth="1"/>
    <col min="1297" max="1536" width="9.140625" style="115"/>
    <col min="1537" max="1537" width="6.140625" style="115" customWidth="1"/>
    <col min="1538" max="1538" width="29.85546875" style="115" customWidth="1"/>
    <col min="1539" max="1539" width="12.7109375" style="115" customWidth="1"/>
    <col min="1540" max="1549" width="0" style="115" hidden="1" customWidth="1"/>
    <col min="1550" max="1550" width="10.42578125" style="115" customWidth="1"/>
    <col min="1551" max="1551" width="10.28515625" style="115" customWidth="1"/>
    <col min="1552" max="1552" width="12.42578125" style="115" customWidth="1"/>
    <col min="1553" max="1792" width="9.140625" style="115"/>
    <col min="1793" max="1793" width="6.140625" style="115" customWidth="1"/>
    <col min="1794" max="1794" width="29.85546875" style="115" customWidth="1"/>
    <col min="1795" max="1795" width="12.7109375" style="115" customWidth="1"/>
    <col min="1796" max="1805" width="0" style="115" hidden="1" customWidth="1"/>
    <col min="1806" max="1806" width="10.42578125" style="115" customWidth="1"/>
    <col min="1807" max="1807" width="10.28515625" style="115" customWidth="1"/>
    <col min="1808" max="1808" width="12.42578125" style="115" customWidth="1"/>
    <col min="1809" max="2048" width="9.140625" style="115"/>
    <col min="2049" max="2049" width="6.140625" style="115" customWidth="1"/>
    <col min="2050" max="2050" width="29.85546875" style="115" customWidth="1"/>
    <col min="2051" max="2051" width="12.7109375" style="115" customWidth="1"/>
    <col min="2052" max="2061" width="0" style="115" hidden="1" customWidth="1"/>
    <col min="2062" max="2062" width="10.42578125" style="115" customWidth="1"/>
    <col min="2063" max="2063" width="10.28515625" style="115" customWidth="1"/>
    <col min="2064" max="2064" width="12.42578125" style="115" customWidth="1"/>
    <col min="2065" max="2304" width="9.140625" style="115"/>
    <col min="2305" max="2305" width="6.140625" style="115" customWidth="1"/>
    <col min="2306" max="2306" width="29.85546875" style="115" customWidth="1"/>
    <col min="2307" max="2307" width="12.7109375" style="115" customWidth="1"/>
    <col min="2308" max="2317" width="0" style="115" hidden="1" customWidth="1"/>
    <col min="2318" max="2318" width="10.42578125" style="115" customWidth="1"/>
    <col min="2319" max="2319" width="10.28515625" style="115" customWidth="1"/>
    <col min="2320" max="2320" width="12.42578125" style="115" customWidth="1"/>
    <col min="2321" max="2560" width="9.140625" style="115"/>
    <col min="2561" max="2561" width="6.140625" style="115" customWidth="1"/>
    <col min="2562" max="2562" width="29.85546875" style="115" customWidth="1"/>
    <col min="2563" max="2563" width="12.7109375" style="115" customWidth="1"/>
    <col min="2564" max="2573" width="0" style="115" hidden="1" customWidth="1"/>
    <col min="2574" max="2574" width="10.42578125" style="115" customWidth="1"/>
    <col min="2575" max="2575" width="10.28515625" style="115" customWidth="1"/>
    <col min="2576" max="2576" width="12.42578125" style="115" customWidth="1"/>
    <col min="2577" max="2816" width="9.140625" style="115"/>
    <col min="2817" max="2817" width="6.140625" style="115" customWidth="1"/>
    <col min="2818" max="2818" width="29.85546875" style="115" customWidth="1"/>
    <col min="2819" max="2819" width="12.7109375" style="115" customWidth="1"/>
    <col min="2820" max="2829" width="0" style="115" hidden="1" customWidth="1"/>
    <col min="2830" max="2830" width="10.42578125" style="115" customWidth="1"/>
    <col min="2831" max="2831" width="10.28515625" style="115" customWidth="1"/>
    <col min="2832" max="2832" width="12.42578125" style="115" customWidth="1"/>
    <col min="2833" max="3072" width="9.140625" style="115"/>
    <col min="3073" max="3073" width="6.140625" style="115" customWidth="1"/>
    <col min="3074" max="3074" width="29.85546875" style="115" customWidth="1"/>
    <col min="3075" max="3075" width="12.7109375" style="115" customWidth="1"/>
    <col min="3076" max="3085" width="0" style="115" hidden="1" customWidth="1"/>
    <col min="3086" max="3086" width="10.42578125" style="115" customWidth="1"/>
    <col min="3087" max="3087" width="10.28515625" style="115" customWidth="1"/>
    <col min="3088" max="3088" width="12.42578125" style="115" customWidth="1"/>
    <col min="3089" max="3328" width="9.140625" style="115"/>
    <col min="3329" max="3329" width="6.140625" style="115" customWidth="1"/>
    <col min="3330" max="3330" width="29.85546875" style="115" customWidth="1"/>
    <col min="3331" max="3331" width="12.7109375" style="115" customWidth="1"/>
    <col min="3332" max="3341" width="0" style="115" hidden="1" customWidth="1"/>
    <col min="3342" max="3342" width="10.42578125" style="115" customWidth="1"/>
    <col min="3343" max="3343" width="10.28515625" style="115" customWidth="1"/>
    <col min="3344" max="3344" width="12.42578125" style="115" customWidth="1"/>
    <col min="3345" max="3584" width="9.140625" style="115"/>
    <col min="3585" max="3585" width="6.140625" style="115" customWidth="1"/>
    <col min="3586" max="3586" width="29.85546875" style="115" customWidth="1"/>
    <col min="3587" max="3587" width="12.7109375" style="115" customWidth="1"/>
    <col min="3588" max="3597" width="0" style="115" hidden="1" customWidth="1"/>
    <col min="3598" max="3598" width="10.42578125" style="115" customWidth="1"/>
    <col min="3599" max="3599" width="10.28515625" style="115" customWidth="1"/>
    <col min="3600" max="3600" width="12.42578125" style="115" customWidth="1"/>
    <col min="3601" max="3840" width="9.140625" style="115"/>
    <col min="3841" max="3841" width="6.140625" style="115" customWidth="1"/>
    <col min="3842" max="3842" width="29.85546875" style="115" customWidth="1"/>
    <col min="3843" max="3843" width="12.7109375" style="115" customWidth="1"/>
    <col min="3844" max="3853" width="0" style="115" hidden="1" customWidth="1"/>
    <col min="3854" max="3854" width="10.42578125" style="115" customWidth="1"/>
    <col min="3855" max="3855" width="10.28515625" style="115" customWidth="1"/>
    <col min="3856" max="3856" width="12.42578125" style="115" customWidth="1"/>
    <col min="3857" max="4096" width="9.140625" style="115"/>
    <col min="4097" max="4097" width="6.140625" style="115" customWidth="1"/>
    <col min="4098" max="4098" width="29.85546875" style="115" customWidth="1"/>
    <col min="4099" max="4099" width="12.7109375" style="115" customWidth="1"/>
    <col min="4100" max="4109" width="0" style="115" hidden="1" customWidth="1"/>
    <col min="4110" max="4110" width="10.42578125" style="115" customWidth="1"/>
    <col min="4111" max="4111" width="10.28515625" style="115" customWidth="1"/>
    <col min="4112" max="4112" width="12.42578125" style="115" customWidth="1"/>
    <col min="4113" max="4352" width="9.140625" style="115"/>
    <col min="4353" max="4353" width="6.140625" style="115" customWidth="1"/>
    <col min="4354" max="4354" width="29.85546875" style="115" customWidth="1"/>
    <col min="4355" max="4355" width="12.7109375" style="115" customWidth="1"/>
    <col min="4356" max="4365" width="0" style="115" hidden="1" customWidth="1"/>
    <col min="4366" max="4366" width="10.42578125" style="115" customWidth="1"/>
    <col min="4367" max="4367" width="10.28515625" style="115" customWidth="1"/>
    <col min="4368" max="4368" width="12.42578125" style="115" customWidth="1"/>
    <col min="4369" max="4608" width="9.140625" style="115"/>
    <col min="4609" max="4609" width="6.140625" style="115" customWidth="1"/>
    <col min="4610" max="4610" width="29.85546875" style="115" customWidth="1"/>
    <col min="4611" max="4611" width="12.7109375" style="115" customWidth="1"/>
    <col min="4612" max="4621" width="0" style="115" hidden="1" customWidth="1"/>
    <col min="4622" max="4622" width="10.42578125" style="115" customWidth="1"/>
    <col min="4623" max="4623" width="10.28515625" style="115" customWidth="1"/>
    <col min="4624" max="4624" width="12.42578125" style="115" customWidth="1"/>
    <col min="4625" max="4864" width="9.140625" style="115"/>
    <col min="4865" max="4865" width="6.140625" style="115" customWidth="1"/>
    <col min="4866" max="4866" width="29.85546875" style="115" customWidth="1"/>
    <col min="4867" max="4867" width="12.7109375" style="115" customWidth="1"/>
    <col min="4868" max="4877" width="0" style="115" hidden="1" customWidth="1"/>
    <col min="4878" max="4878" width="10.42578125" style="115" customWidth="1"/>
    <col min="4879" max="4879" width="10.28515625" style="115" customWidth="1"/>
    <col min="4880" max="4880" width="12.42578125" style="115" customWidth="1"/>
    <col min="4881" max="5120" width="9.140625" style="115"/>
    <col min="5121" max="5121" width="6.140625" style="115" customWidth="1"/>
    <col min="5122" max="5122" width="29.85546875" style="115" customWidth="1"/>
    <col min="5123" max="5123" width="12.7109375" style="115" customWidth="1"/>
    <col min="5124" max="5133" width="0" style="115" hidden="1" customWidth="1"/>
    <col min="5134" max="5134" width="10.42578125" style="115" customWidth="1"/>
    <col min="5135" max="5135" width="10.28515625" style="115" customWidth="1"/>
    <col min="5136" max="5136" width="12.42578125" style="115" customWidth="1"/>
    <col min="5137" max="5376" width="9.140625" style="115"/>
    <col min="5377" max="5377" width="6.140625" style="115" customWidth="1"/>
    <col min="5378" max="5378" width="29.85546875" style="115" customWidth="1"/>
    <col min="5379" max="5379" width="12.7109375" style="115" customWidth="1"/>
    <col min="5380" max="5389" width="0" style="115" hidden="1" customWidth="1"/>
    <col min="5390" max="5390" width="10.42578125" style="115" customWidth="1"/>
    <col min="5391" max="5391" width="10.28515625" style="115" customWidth="1"/>
    <col min="5392" max="5392" width="12.42578125" style="115" customWidth="1"/>
    <col min="5393" max="5632" width="9.140625" style="115"/>
    <col min="5633" max="5633" width="6.140625" style="115" customWidth="1"/>
    <col min="5634" max="5634" width="29.85546875" style="115" customWidth="1"/>
    <col min="5635" max="5635" width="12.7109375" style="115" customWidth="1"/>
    <col min="5636" max="5645" width="0" style="115" hidden="1" customWidth="1"/>
    <col min="5646" max="5646" width="10.42578125" style="115" customWidth="1"/>
    <col min="5647" max="5647" width="10.28515625" style="115" customWidth="1"/>
    <col min="5648" max="5648" width="12.42578125" style="115" customWidth="1"/>
    <col min="5649" max="5888" width="9.140625" style="115"/>
    <col min="5889" max="5889" width="6.140625" style="115" customWidth="1"/>
    <col min="5890" max="5890" width="29.85546875" style="115" customWidth="1"/>
    <col min="5891" max="5891" width="12.7109375" style="115" customWidth="1"/>
    <col min="5892" max="5901" width="0" style="115" hidden="1" customWidth="1"/>
    <col min="5902" max="5902" width="10.42578125" style="115" customWidth="1"/>
    <col min="5903" max="5903" width="10.28515625" style="115" customWidth="1"/>
    <col min="5904" max="5904" width="12.42578125" style="115" customWidth="1"/>
    <col min="5905" max="6144" width="9.140625" style="115"/>
    <col min="6145" max="6145" width="6.140625" style="115" customWidth="1"/>
    <col min="6146" max="6146" width="29.85546875" style="115" customWidth="1"/>
    <col min="6147" max="6147" width="12.7109375" style="115" customWidth="1"/>
    <col min="6148" max="6157" width="0" style="115" hidden="1" customWidth="1"/>
    <col min="6158" max="6158" width="10.42578125" style="115" customWidth="1"/>
    <col min="6159" max="6159" width="10.28515625" style="115" customWidth="1"/>
    <col min="6160" max="6160" width="12.42578125" style="115" customWidth="1"/>
    <col min="6161" max="6400" width="9.140625" style="115"/>
    <col min="6401" max="6401" width="6.140625" style="115" customWidth="1"/>
    <col min="6402" max="6402" width="29.85546875" style="115" customWidth="1"/>
    <col min="6403" max="6403" width="12.7109375" style="115" customWidth="1"/>
    <col min="6404" max="6413" width="0" style="115" hidden="1" customWidth="1"/>
    <col min="6414" max="6414" width="10.42578125" style="115" customWidth="1"/>
    <col min="6415" max="6415" width="10.28515625" style="115" customWidth="1"/>
    <col min="6416" max="6416" width="12.42578125" style="115" customWidth="1"/>
    <col min="6417" max="6656" width="9.140625" style="115"/>
    <col min="6657" max="6657" width="6.140625" style="115" customWidth="1"/>
    <col min="6658" max="6658" width="29.85546875" style="115" customWidth="1"/>
    <col min="6659" max="6659" width="12.7109375" style="115" customWidth="1"/>
    <col min="6660" max="6669" width="0" style="115" hidden="1" customWidth="1"/>
    <col min="6670" max="6670" width="10.42578125" style="115" customWidth="1"/>
    <col min="6671" max="6671" width="10.28515625" style="115" customWidth="1"/>
    <col min="6672" max="6672" width="12.42578125" style="115" customWidth="1"/>
    <col min="6673" max="6912" width="9.140625" style="115"/>
    <col min="6913" max="6913" width="6.140625" style="115" customWidth="1"/>
    <col min="6914" max="6914" width="29.85546875" style="115" customWidth="1"/>
    <col min="6915" max="6915" width="12.7109375" style="115" customWidth="1"/>
    <col min="6916" max="6925" width="0" style="115" hidden="1" customWidth="1"/>
    <col min="6926" max="6926" width="10.42578125" style="115" customWidth="1"/>
    <col min="6927" max="6927" width="10.28515625" style="115" customWidth="1"/>
    <col min="6928" max="6928" width="12.42578125" style="115" customWidth="1"/>
    <col min="6929" max="7168" width="9.140625" style="115"/>
    <col min="7169" max="7169" width="6.140625" style="115" customWidth="1"/>
    <col min="7170" max="7170" width="29.85546875" style="115" customWidth="1"/>
    <col min="7171" max="7171" width="12.7109375" style="115" customWidth="1"/>
    <col min="7172" max="7181" width="0" style="115" hidden="1" customWidth="1"/>
    <col min="7182" max="7182" width="10.42578125" style="115" customWidth="1"/>
    <col min="7183" max="7183" width="10.28515625" style="115" customWidth="1"/>
    <col min="7184" max="7184" width="12.42578125" style="115" customWidth="1"/>
    <col min="7185" max="7424" width="9.140625" style="115"/>
    <col min="7425" max="7425" width="6.140625" style="115" customWidth="1"/>
    <col min="7426" max="7426" width="29.85546875" style="115" customWidth="1"/>
    <col min="7427" max="7427" width="12.7109375" style="115" customWidth="1"/>
    <col min="7428" max="7437" width="0" style="115" hidden="1" customWidth="1"/>
    <col min="7438" max="7438" width="10.42578125" style="115" customWidth="1"/>
    <col min="7439" max="7439" width="10.28515625" style="115" customWidth="1"/>
    <col min="7440" max="7440" width="12.42578125" style="115" customWidth="1"/>
    <col min="7441" max="7680" width="9.140625" style="115"/>
    <col min="7681" max="7681" width="6.140625" style="115" customWidth="1"/>
    <col min="7682" max="7682" width="29.85546875" style="115" customWidth="1"/>
    <col min="7683" max="7683" width="12.7109375" style="115" customWidth="1"/>
    <col min="7684" max="7693" width="0" style="115" hidden="1" customWidth="1"/>
    <col min="7694" max="7694" width="10.42578125" style="115" customWidth="1"/>
    <col min="7695" max="7695" width="10.28515625" style="115" customWidth="1"/>
    <col min="7696" max="7696" width="12.42578125" style="115" customWidth="1"/>
    <col min="7697" max="7936" width="9.140625" style="115"/>
    <col min="7937" max="7937" width="6.140625" style="115" customWidth="1"/>
    <col min="7938" max="7938" width="29.85546875" style="115" customWidth="1"/>
    <col min="7939" max="7939" width="12.7109375" style="115" customWidth="1"/>
    <col min="7940" max="7949" width="0" style="115" hidden="1" customWidth="1"/>
    <col min="7950" max="7950" width="10.42578125" style="115" customWidth="1"/>
    <col min="7951" max="7951" width="10.28515625" style="115" customWidth="1"/>
    <col min="7952" max="7952" width="12.42578125" style="115" customWidth="1"/>
    <col min="7953" max="8192" width="9.140625" style="115"/>
    <col min="8193" max="8193" width="6.140625" style="115" customWidth="1"/>
    <col min="8194" max="8194" width="29.85546875" style="115" customWidth="1"/>
    <col min="8195" max="8195" width="12.7109375" style="115" customWidth="1"/>
    <col min="8196" max="8205" width="0" style="115" hidden="1" customWidth="1"/>
    <col min="8206" max="8206" width="10.42578125" style="115" customWidth="1"/>
    <col min="8207" max="8207" width="10.28515625" style="115" customWidth="1"/>
    <col min="8208" max="8208" width="12.42578125" style="115" customWidth="1"/>
    <col min="8209" max="8448" width="9.140625" style="115"/>
    <col min="8449" max="8449" width="6.140625" style="115" customWidth="1"/>
    <col min="8450" max="8450" width="29.85546875" style="115" customWidth="1"/>
    <col min="8451" max="8451" width="12.7109375" style="115" customWidth="1"/>
    <col min="8452" max="8461" width="0" style="115" hidden="1" customWidth="1"/>
    <col min="8462" max="8462" width="10.42578125" style="115" customWidth="1"/>
    <col min="8463" max="8463" width="10.28515625" style="115" customWidth="1"/>
    <col min="8464" max="8464" width="12.42578125" style="115" customWidth="1"/>
    <col min="8465" max="8704" width="9.140625" style="115"/>
    <col min="8705" max="8705" width="6.140625" style="115" customWidth="1"/>
    <col min="8706" max="8706" width="29.85546875" style="115" customWidth="1"/>
    <col min="8707" max="8707" width="12.7109375" style="115" customWidth="1"/>
    <col min="8708" max="8717" width="0" style="115" hidden="1" customWidth="1"/>
    <col min="8718" max="8718" width="10.42578125" style="115" customWidth="1"/>
    <col min="8719" max="8719" width="10.28515625" style="115" customWidth="1"/>
    <col min="8720" max="8720" width="12.42578125" style="115" customWidth="1"/>
    <col min="8721" max="8960" width="9.140625" style="115"/>
    <col min="8961" max="8961" width="6.140625" style="115" customWidth="1"/>
    <col min="8962" max="8962" width="29.85546875" style="115" customWidth="1"/>
    <col min="8963" max="8963" width="12.7109375" style="115" customWidth="1"/>
    <col min="8964" max="8973" width="0" style="115" hidden="1" customWidth="1"/>
    <col min="8974" max="8974" width="10.42578125" style="115" customWidth="1"/>
    <col min="8975" max="8975" width="10.28515625" style="115" customWidth="1"/>
    <col min="8976" max="8976" width="12.42578125" style="115" customWidth="1"/>
    <col min="8977" max="9216" width="9.140625" style="115"/>
    <col min="9217" max="9217" width="6.140625" style="115" customWidth="1"/>
    <col min="9218" max="9218" width="29.85546875" style="115" customWidth="1"/>
    <col min="9219" max="9219" width="12.7109375" style="115" customWidth="1"/>
    <col min="9220" max="9229" width="0" style="115" hidden="1" customWidth="1"/>
    <col min="9230" max="9230" width="10.42578125" style="115" customWidth="1"/>
    <col min="9231" max="9231" width="10.28515625" style="115" customWidth="1"/>
    <col min="9232" max="9232" width="12.42578125" style="115" customWidth="1"/>
    <col min="9233" max="9472" width="9.140625" style="115"/>
    <col min="9473" max="9473" width="6.140625" style="115" customWidth="1"/>
    <col min="9474" max="9474" width="29.85546875" style="115" customWidth="1"/>
    <col min="9475" max="9475" width="12.7109375" style="115" customWidth="1"/>
    <col min="9476" max="9485" width="0" style="115" hidden="1" customWidth="1"/>
    <col min="9486" max="9486" width="10.42578125" style="115" customWidth="1"/>
    <col min="9487" max="9487" width="10.28515625" style="115" customWidth="1"/>
    <col min="9488" max="9488" width="12.42578125" style="115" customWidth="1"/>
    <col min="9489" max="9728" width="9.140625" style="115"/>
    <col min="9729" max="9729" width="6.140625" style="115" customWidth="1"/>
    <col min="9730" max="9730" width="29.85546875" style="115" customWidth="1"/>
    <col min="9731" max="9731" width="12.7109375" style="115" customWidth="1"/>
    <col min="9732" max="9741" width="0" style="115" hidden="1" customWidth="1"/>
    <col min="9742" max="9742" width="10.42578125" style="115" customWidth="1"/>
    <col min="9743" max="9743" width="10.28515625" style="115" customWidth="1"/>
    <col min="9744" max="9744" width="12.42578125" style="115" customWidth="1"/>
    <col min="9745" max="9984" width="9.140625" style="115"/>
    <col min="9985" max="9985" width="6.140625" style="115" customWidth="1"/>
    <col min="9986" max="9986" width="29.85546875" style="115" customWidth="1"/>
    <col min="9987" max="9987" width="12.7109375" style="115" customWidth="1"/>
    <col min="9988" max="9997" width="0" style="115" hidden="1" customWidth="1"/>
    <col min="9998" max="9998" width="10.42578125" style="115" customWidth="1"/>
    <col min="9999" max="9999" width="10.28515625" style="115" customWidth="1"/>
    <col min="10000" max="10000" width="12.42578125" style="115" customWidth="1"/>
    <col min="10001" max="10240" width="9.140625" style="115"/>
    <col min="10241" max="10241" width="6.140625" style="115" customWidth="1"/>
    <col min="10242" max="10242" width="29.85546875" style="115" customWidth="1"/>
    <col min="10243" max="10243" width="12.7109375" style="115" customWidth="1"/>
    <col min="10244" max="10253" width="0" style="115" hidden="1" customWidth="1"/>
    <col min="10254" max="10254" width="10.42578125" style="115" customWidth="1"/>
    <col min="10255" max="10255" width="10.28515625" style="115" customWidth="1"/>
    <col min="10256" max="10256" width="12.42578125" style="115" customWidth="1"/>
    <col min="10257" max="10496" width="9.140625" style="115"/>
    <col min="10497" max="10497" width="6.140625" style="115" customWidth="1"/>
    <col min="10498" max="10498" width="29.85546875" style="115" customWidth="1"/>
    <col min="10499" max="10499" width="12.7109375" style="115" customWidth="1"/>
    <col min="10500" max="10509" width="0" style="115" hidden="1" customWidth="1"/>
    <col min="10510" max="10510" width="10.42578125" style="115" customWidth="1"/>
    <col min="10511" max="10511" width="10.28515625" style="115" customWidth="1"/>
    <col min="10512" max="10512" width="12.42578125" style="115" customWidth="1"/>
    <col min="10513" max="10752" width="9.140625" style="115"/>
    <col min="10753" max="10753" width="6.140625" style="115" customWidth="1"/>
    <col min="10754" max="10754" width="29.85546875" style="115" customWidth="1"/>
    <col min="10755" max="10755" width="12.7109375" style="115" customWidth="1"/>
    <col min="10756" max="10765" width="0" style="115" hidden="1" customWidth="1"/>
    <col min="10766" max="10766" width="10.42578125" style="115" customWidth="1"/>
    <col min="10767" max="10767" width="10.28515625" style="115" customWidth="1"/>
    <col min="10768" max="10768" width="12.42578125" style="115" customWidth="1"/>
    <col min="10769" max="11008" width="9.140625" style="115"/>
    <col min="11009" max="11009" width="6.140625" style="115" customWidth="1"/>
    <col min="11010" max="11010" width="29.85546875" style="115" customWidth="1"/>
    <col min="11011" max="11011" width="12.7109375" style="115" customWidth="1"/>
    <col min="11012" max="11021" width="0" style="115" hidden="1" customWidth="1"/>
    <col min="11022" max="11022" width="10.42578125" style="115" customWidth="1"/>
    <col min="11023" max="11023" width="10.28515625" style="115" customWidth="1"/>
    <col min="11024" max="11024" width="12.42578125" style="115" customWidth="1"/>
    <col min="11025" max="11264" width="9.140625" style="115"/>
    <col min="11265" max="11265" width="6.140625" style="115" customWidth="1"/>
    <col min="11266" max="11266" width="29.85546875" style="115" customWidth="1"/>
    <col min="11267" max="11267" width="12.7109375" style="115" customWidth="1"/>
    <col min="11268" max="11277" width="0" style="115" hidden="1" customWidth="1"/>
    <col min="11278" max="11278" width="10.42578125" style="115" customWidth="1"/>
    <col min="11279" max="11279" width="10.28515625" style="115" customWidth="1"/>
    <col min="11280" max="11280" width="12.42578125" style="115" customWidth="1"/>
    <col min="11281" max="11520" width="9.140625" style="115"/>
    <col min="11521" max="11521" width="6.140625" style="115" customWidth="1"/>
    <col min="11522" max="11522" width="29.85546875" style="115" customWidth="1"/>
    <col min="11523" max="11523" width="12.7109375" style="115" customWidth="1"/>
    <col min="11524" max="11533" width="0" style="115" hidden="1" customWidth="1"/>
    <col min="11534" max="11534" width="10.42578125" style="115" customWidth="1"/>
    <col min="11535" max="11535" width="10.28515625" style="115" customWidth="1"/>
    <col min="11536" max="11536" width="12.42578125" style="115" customWidth="1"/>
    <col min="11537" max="11776" width="9.140625" style="115"/>
    <col min="11777" max="11777" width="6.140625" style="115" customWidth="1"/>
    <col min="11778" max="11778" width="29.85546875" style="115" customWidth="1"/>
    <col min="11779" max="11779" width="12.7109375" style="115" customWidth="1"/>
    <col min="11780" max="11789" width="0" style="115" hidden="1" customWidth="1"/>
    <col min="11790" max="11790" width="10.42578125" style="115" customWidth="1"/>
    <col min="11791" max="11791" width="10.28515625" style="115" customWidth="1"/>
    <col min="11792" max="11792" width="12.42578125" style="115" customWidth="1"/>
    <col min="11793" max="12032" width="9.140625" style="115"/>
    <col min="12033" max="12033" width="6.140625" style="115" customWidth="1"/>
    <col min="12034" max="12034" width="29.85546875" style="115" customWidth="1"/>
    <col min="12035" max="12035" width="12.7109375" style="115" customWidth="1"/>
    <col min="12036" max="12045" width="0" style="115" hidden="1" customWidth="1"/>
    <col min="12046" max="12046" width="10.42578125" style="115" customWidth="1"/>
    <col min="12047" max="12047" width="10.28515625" style="115" customWidth="1"/>
    <col min="12048" max="12048" width="12.42578125" style="115" customWidth="1"/>
    <col min="12049" max="12288" width="9.140625" style="115"/>
    <col min="12289" max="12289" width="6.140625" style="115" customWidth="1"/>
    <col min="12290" max="12290" width="29.85546875" style="115" customWidth="1"/>
    <col min="12291" max="12291" width="12.7109375" style="115" customWidth="1"/>
    <col min="12292" max="12301" width="0" style="115" hidden="1" customWidth="1"/>
    <col min="12302" max="12302" width="10.42578125" style="115" customWidth="1"/>
    <col min="12303" max="12303" width="10.28515625" style="115" customWidth="1"/>
    <col min="12304" max="12304" width="12.42578125" style="115" customWidth="1"/>
    <col min="12305" max="12544" width="9.140625" style="115"/>
    <col min="12545" max="12545" width="6.140625" style="115" customWidth="1"/>
    <col min="12546" max="12546" width="29.85546875" style="115" customWidth="1"/>
    <col min="12547" max="12547" width="12.7109375" style="115" customWidth="1"/>
    <col min="12548" max="12557" width="0" style="115" hidden="1" customWidth="1"/>
    <col min="12558" max="12558" width="10.42578125" style="115" customWidth="1"/>
    <col min="12559" max="12559" width="10.28515625" style="115" customWidth="1"/>
    <col min="12560" max="12560" width="12.42578125" style="115" customWidth="1"/>
    <col min="12561" max="12800" width="9.140625" style="115"/>
    <col min="12801" max="12801" width="6.140625" style="115" customWidth="1"/>
    <col min="12802" max="12802" width="29.85546875" style="115" customWidth="1"/>
    <col min="12803" max="12803" width="12.7109375" style="115" customWidth="1"/>
    <col min="12804" max="12813" width="0" style="115" hidden="1" customWidth="1"/>
    <col min="12814" max="12814" width="10.42578125" style="115" customWidth="1"/>
    <col min="12815" max="12815" width="10.28515625" style="115" customWidth="1"/>
    <col min="12816" max="12816" width="12.42578125" style="115" customWidth="1"/>
    <col min="12817" max="13056" width="9.140625" style="115"/>
    <col min="13057" max="13057" width="6.140625" style="115" customWidth="1"/>
    <col min="13058" max="13058" width="29.85546875" style="115" customWidth="1"/>
    <col min="13059" max="13059" width="12.7109375" style="115" customWidth="1"/>
    <col min="13060" max="13069" width="0" style="115" hidden="1" customWidth="1"/>
    <col min="13070" max="13070" width="10.42578125" style="115" customWidth="1"/>
    <col min="13071" max="13071" width="10.28515625" style="115" customWidth="1"/>
    <col min="13072" max="13072" width="12.42578125" style="115" customWidth="1"/>
    <col min="13073" max="13312" width="9.140625" style="115"/>
    <col min="13313" max="13313" width="6.140625" style="115" customWidth="1"/>
    <col min="13314" max="13314" width="29.85546875" style="115" customWidth="1"/>
    <col min="13315" max="13315" width="12.7109375" style="115" customWidth="1"/>
    <col min="13316" max="13325" width="0" style="115" hidden="1" customWidth="1"/>
    <col min="13326" max="13326" width="10.42578125" style="115" customWidth="1"/>
    <col min="13327" max="13327" width="10.28515625" style="115" customWidth="1"/>
    <col min="13328" max="13328" width="12.42578125" style="115" customWidth="1"/>
    <col min="13329" max="13568" width="9.140625" style="115"/>
    <col min="13569" max="13569" width="6.140625" style="115" customWidth="1"/>
    <col min="13570" max="13570" width="29.85546875" style="115" customWidth="1"/>
    <col min="13571" max="13571" width="12.7109375" style="115" customWidth="1"/>
    <col min="13572" max="13581" width="0" style="115" hidden="1" customWidth="1"/>
    <col min="13582" max="13582" width="10.42578125" style="115" customWidth="1"/>
    <col min="13583" max="13583" width="10.28515625" style="115" customWidth="1"/>
    <col min="13584" max="13584" width="12.42578125" style="115" customWidth="1"/>
    <col min="13585" max="13824" width="9.140625" style="115"/>
    <col min="13825" max="13825" width="6.140625" style="115" customWidth="1"/>
    <col min="13826" max="13826" width="29.85546875" style="115" customWidth="1"/>
    <col min="13827" max="13827" width="12.7109375" style="115" customWidth="1"/>
    <col min="13828" max="13837" width="0" style="115" hidden="1" customWidth="1"/>
    <col min="13838" max="13838" width="10.42578125" style="115" customWidth="1"/>
    <col min="13839" max="13839" width="10.28515625" style="115" customWidth="1"/>
    <col min="13840" max="13840" width="12.42578125" style="115" customWidth="1"/>
    <col min="13841" max="14080" width="9.140625" style="115"/>
    <col min="14081" max="14081" width="6.140625" style="115" customWidth="1"/>
    <col min="14082" max="14082" width="29.85546875" style="115" customWidth="1"/>
    <col min="14083" max="14083" width="12.7109375" style="115" customWidth="1"/>
    <col min="14084" max="14093" width="0" style="115" hidden="1" customWidth="1"/>
    <col min="14094" max="14094" width="10.42578125" style="115" customWidth="1"/>
    <col min="14095" max="14095" width="10.28515625" style="115" customWidth="1"/>
    <col min="14096" max="14096" width="12.42578125" style="115" customWidth="1"/>
    <col min="14097" max="14336" width="9.140625" style="115"/>
    <col min="14337" max="14337" width="6.140625" style="115" customWidth="1"/>
    <col min="14338" max="14338" width="29.85546875" style="115" customWidth="1"/>
    <col min="14339" max="14339" width="12.7109375" style="115" customWidth="1"/>
    <col min="14340" max="14349" width="0" style="115" hidden="1" customWidth="1"/>
    <col min="14350" max="14350" width="10.42578125" style="115" customWidth="1"/>
    <col min="14351" max="14351" width="10.28515625" style="115" customWidth="1"/>
    <col min="14352" max="14352" width="12.42578125" style="115" customWidth="1"/>
    <col min="14353" max="14592" width="9.140625" style="115"/>
    <col min="14593" max="14593" width="6.140625" style="115" customWidth="1"/>
    <col min="14594" max="14594" width="29.85546875" style="115" customWidth="1"/>
    <col min="14595" max="14595" width="12.7109375" style="115" customWidth="1"/>
    <col min="14596" max="14605" width="0" style="115" hidden="1" customWidth="1"/>
    <col min="14606" max="14606" width="10.42578125" style="115" customWidth="1"/>
    <col min="14607" max="14607" width="10.28515625" style="115" customWidth="1"/>
    <col min="14608" max="14608" width="12.42578125" style="115" customWidth="1"/>
    <col min="14609" max="14848" width="9.140625" style="115"/>
    <col min="14849" max="14849" width="6.140625" style="115" customWidth="1"/>
    <col min="14850" max="14850" width="29.85546875" style="115" customWidth="1"/>
    <col min="14851" max="14851" width="12.7109375" style="115" customWidth="1"/>
    <col min="14852" max="14861" width="0" style="115" hidden="1" customWidth="1"/>
    <col min="14862" max="14862" width="10.42578125" style="115" customWidth="1"/>
    <col min="14863" max="14863" width="10.28515625" style="115" customWidth="1"/>
    <col min="14864" max="14864" width="12.42578125" style="115" customWidth="1"/>
    <col min="14865" max="15104" width="9.140625" style="115"/>
    <col min="15105" max="15105" width="6.140625" style="115" customWidth="1"/>
    <col min="15106" max="15106" width="29.85546875" style="115" customWidth="1"/>
    <col min="15107" max="15107" width="12.7109375" style="115" customWidth="1"/>
    <col min="15108" max="15117" width="0" style="115" hidden="1" customWidth="1"/>
    <col min="15118" max="15118" width="10.42578125" style="115" customWidth="1"/>
    <col min="15119" max="15119" width="10.28515625" style="115" customWidth="1"/>
    <col min="15120" max="15120" width="12.42578125" style="115" customWidth="1"/>
    <col min="15121" max="15360" width="9.140625" style="115"/>
    <col min="15361" max="15361" width="6.140625" style="115" customWidth="1"/>
    <col min="15362" max="15362" width="29.85546875" style="115" customWidth="1"/>
    <col min="15363" max="15363" width="12.7109375" style="115" customWidth="1"/>
    <col min="15364" max="15373" width="0" style="115" hidden="1" customWidth="1"/>
    <col min="15374" max="15374" width="10.42578125" style="115" customWidth="1"/>
    <col min="15375" max="15375" width="10.28515625" style="115" customWidth="1"/>
    <col min="15376" max="15376" width="12.42578125" style="115" customWidth="1"/>
    <col min="15377" max="15616" width="9.140625" style="115"/>
    <col min="15617" max="15617" width="6.140625" style="115" customWidth="1"/>
    <col min="15618" max="15618" width="29.85546875" style="115" customWidth="1"/>
    <col min="15619" max="15619" width="12.7109375" style="115" customWidth="1"/>
    <col min="15620" max="15629" width="0" style="115" hidden="1" customWidth="1"/>
    <col min="15630" max="15630" width="10.42578125" style="115" customWidth="1"/>
    <col min="15631" max="15631" width="10.28515625" style="115" customWidth="1"/>
    <col min="15632" max="15632" width="12.42578125" style="115" customWidth="1"/>
    <col min="15633" max="15872" width="9.140625" style="115"/>
    <col min="15873" max="15873" width="6.140625" style="115" customWidth="1"/>
    <col min="15874" max="15874" width="29.85546875" style="115" customWidth="1"/>
    <col min="15875" max="15875" width="12.7109375" style="115" customWidth="1"/>
    <col min="15876" max="15885" width="0" style="115" hidden="1" customWidth="1"/>
    <col min="15886" max="15886" width="10.42578125" style="115" customWidth="1"/>
    <col min="15887" max="15887" width="10.28515625" style="115" customWidth="1"/>
    <col min="15888" max="15888" width="12.42578125" style="115" customWidth="1"/>
    <col min="15889" max="16128" width="9.140625" style="115"/>
    <col min="16129" max="16129" width="6.140625" style="115" customWidth="1"/>
    <col min="16130" max="16130" width="29.85546875" style="115" customWidth="1"/>
    <col min="16131" max="16131" width="12.7109375" style="115" customWidth="1"/>
    <col min="16132" max="16141" width="0" style="115" hidden="1" customWidth="1"/>
    <col min="16142" max="16142" width="10.42578125" style="115" customWidth="1"/>
    <col min="16143" max="16143" width="10.28515625" style="115" customWidth="1"/>
    <col min="16144" max="16144" width="12.42578125" style="115" customWidth="1"/>
    <col min="16145" max="16384" width="9.140625" style="115"/>
  </cols>
  <sheetData>
    <row r="1" spans="1:17" ht="15" customHeight="1" x14ac:dyDescent="0.25">
      <c r="A1" s="115"/>
      <c r="D1" s="649" t="s">
        <v>203</v>
      </c>
      <c r="E1" s="649"/>
      <c r="F1" s="649"/>
      <c r="G1" s="649"/>
      <c r="H1" s="649"/>
      <c r="I1" s="649"/>
      <c r="J1" s="649"/>
      <c r="K1" s="649"/>
      <c r="L1" s="649"/>
      <c r="M1" s="649"/>
      <c r="N1" s="649"/>
      <c r="O1" s="649"/>
      <c r="P1" s="649"/>
    </row>
    <row r="2" spans="1:17" s="123" customFormat="1" ht="30.75" customHeight="1" x14ac:dyDescent="0.25">
      <c r="A2" s="119" t="s">
        <v>204</v>
      </c>
      <c r="B2" s="120" t="s">
        <v>81</v>
      </c>
      <c r="C2" s="121" t="s">
        <v>205</v>
      </c>
      <c r="D2" s="122" t="s">
        <v>206</v>
      </c>
      <c r="E2" s="122" t="s">
        <v>207</v>
      </c>
      <c r="F2" s="122" t="s">
        <v>208</v>
      </c>
      <c r="G2" s="122" t="s">
        <v>209</v>
      </c>
      <c r="H2" s="122" t="s">
        <v>210</v>
      </c>
      <c r="I2" s="122" t="s">
        <v>211</v>
      </c>
      <c r="J2" s="122" t="s">
        <v>212</v>
      </c>
      <c r="K2" s="122" t="s">
        <v>213</v>
      </c>
      <c r="L2" s="122" t="s">
        <v>214</v>
      </c>
      <c r="M2" s="122" t="s">
        <v>215</v>
      </c>
      <c r="N2" s="122" t="s">
        <v>216</v>
      </c>
      <c r="O2" s="122" t="s">
        <v>217</v>
      </c>
      <c r="P2" s="122" t="s">
        <v>218</v>
      </c>
      <c r="Q2" s="122" t="s">
        <v>426</v>
      </c>
    </row>
    <row r="3" spans="1:17" x14ac:dyDescent="0.25">
      <c r="A3" s="116">
        <v>1</v>
      </c>
      <c r="B3" s="124" t="s">
        <v>219</v>
      </c>
      <c r="C3" s="117" t="s">
        <v>220</v>
      </c>
      <c r="D3" s="125">
        <v>2507376</v>
      </c>
      <c r="E3" s="125">
        <v>2306786</v>
      </c>
      <c r="F3" s="125">
        <v>2122243</v>
      </c>
      <c r="G3" s="125">
        <v>1952464</v>
      </c>
      <c r="H3" s="125">
        <v>1796267</v>
      </c>
      <c r="I3" s="126">
        <f>92*H3/100</f>
        <v>1652565.64</v>
      </c>
      <c r="J3" s="126">
        <f>I3*0.92</f>
        <v>1520360.3888000001</v>
      </c>
      <c r="K3" s="126">
        <f>J3*0.92</f>
        <v>1398731.5576960002</v>
      </c>
      <c r="L3" s="126">
        <f>K3*0.92</f>
        <v>1286833.0330803203</v>
      </c>
      <c r="M3" s="126">
        <f>L3*0.92</f>
        <v>1183886.3904338947</v>
      </c>
      <c r="N3" s="126">
        <f>M3*0.92</f>
        <v>1089175.4791991832</v>
      </c>
      <c r="O3" s="118">
        <f>+N3*0.92</f>
        <v>1002041.4408632485</v>
      </c>
      <c r="P3" s="118">
        <f>+O3*0.92</f>
        <v>921878.12559418869</v>
      </c>
      <c r="Q3" s="118">
        <f>+P3*0.92</f>
        <v>848127.87554665364</v>
      </c>
    </row>
    <row r="4" spans="1:17" x14ac:dyDescent="0.25">
      <c r="A4" s="116">
        <v>2</v>
      </c>
      <c r="B4" s="125" t="s">
        <v>221</v>
      </c>
      <c r="C4" s="125" t="s">
        <v>222</v>
      </c>
      <c r="D4" s="125">
        <v>2227832</v>
      </c>
      <c r="E4" s="125">
        <v>2049605</v>
      </c>
      <c r="F4" s="125">
        <v>1885637</v>
      </c>
      <c r="G4" s="125">
        <v>1734786</v>
      </c>
      <c r="H4" s="125">
        <v>1596003</v>
      </c>
      <c r="I4" s="126">
        <f t="shared" ref="I4:I43" si="0">92*H4/100</f>
        <v>1468322.76</v>
      </c>
      <c r="J4" s="126">
        <f t="shared" ref="J4:N21" si="1">I4*0.92</f>
        <v>1350856.9392000001</v>
      </c>
      <c r="K4" s="126">
        <f t="shared" si="1"/>
        <v>1242788.3840640001</v>
      </c>
      <c r="L4" s="126">
        <f t="shared" si="1"/>
        <v>1143365.3133388802</v>
      </c>
      <c r="M4" s="126">
        <f t="shared" si="1"/>
        <v>1051896.0882717699</v>
      </c>
      <c r="N4" s="126">
        <f t="shared" si="1"/>
        <v>967744.40121002833</v>
      </c>
      <c r="O4" s="118">
        <f t="shared" ref="O4:P15" si="2">+N4*0.92</f>
        <v>890324.84911322605</v>
      </c>
      <c r="P4" s="118">
        <f t="shared" si="2"/>
        <v>819098.86118416802</v>
      </c>
      <c r="Q4" s="118">
        <f t="shared" ref="Q4:Q17" si="3">+P4*0.92</f>
        <v>753570.95228943462</v>
      </c>
    </row>
    <row r="5" spans="1:17" x14ac:dyDescent="0.25">
      <c r="A5" s="116">
        <v>3</v>
      </c>
      <c r="B5" s="125" t="s">
        <v>223</v>
      </c>
      <c r="C5" s="125" t="s">
        <v>224</v>
      </c>
      <c r="D5" s="125">
        <v>62296</v>
      </c>
      <c r="E5" s="125">
        <v>57312</v>
      </c>
      <c r="F5" s="125">
        <v>52727</v>
      </c>
      <c r="G5" s="125">
        <v>48509</v>
      </c>
      <c r="H5" s="125">
        <v>44628</v>
      </c>
      <c r="I5" s="126">
        <f t="shared" si="0"/>
        <v>41057.760000000002</v>
      </c>
      <c r="J5" s="126">
        <f t="shared" si="1"/>
        <v>37773.139200000005</v>
      </c>
      <c r="K5" s="126">
        <f t="shared" si="1"/>
        <v>34751.288064000008</v>
      </c>
      <c r="L5" s="126">
        <f t="shared" si="1"/>
        <v>31971.185018880009</v>
      </c>
      <c r="M5" s="126">
        <f t="shared" si="1"/>
        <v>29413.49021736961</v>
      </c>
      <c r="N5" s="126">
        <f t="shared" si="1"/>
        <v>27060.410999980042</v>
      </c>
      <c r="O5" s="118">
        <f t="shared" si="2"/>
        <v>24895.578119981641</v>
      </c>
      <c r="P5" s="118">
        <f t="shared" si="2"/>
        <v>22903.931870383112</v>
      </c>
      <c r="Q5" s="118">
        <f t="shared" si="3"/>
        <v>21071.617320752463</v>
      </c>
    </row>
    <row r="6" spans="1:17" x14ac:dyDescent="0.25">
      <c r="A6" s="116">
        <v>4</v>
      </c>
      <c r="B6" s="125" t="s">
        <v>225</v>
      </c>
      <c r="C6" s="125" t="s">
        <v>222</v>
      </c>
      <c r="D6" s="125">
        <v>233607</v>
      </c>
      <c r="E6" s="125">
        <v>214918</v>
      </c>
      <c r="F6" s="125">
        <v>197725</v>
      </c>
      <c r="G6" s="125">
        <v>181907</v>
      </c>
      <c r="H6" s="125">
        <v>167354</v>
      </c>
      <c r="I6" s="126">
        <f t="shared" si="0"/>
        <v>153965.68</v>
      </c>
      <c r="J6" s="126">
        <f t="shared" si="1"/>
        <v>141648.42559999999</v>
      </c>
      <c r="K6" s="126">
        <f t="shared" si="1"/>
        <v>130316.55155199999</v>
      </c>
      <c r="L6" s="126">
        <f t="shared" si="1"/>
        <v>119891.22742784</v>
      </c>
      <c r="M6" s="118">
        <f t="shared" si="1"/>
        <v>110299.9292336128</v>
      </c>
      <c r="N6" s="118">
        <f t="shared" si="1"/>
        <v>101475.93489492378</v>
      </c>
      <c r="O6" s="118">
        <f t="shared" si="2"/>
        <v>93357.860103329876</v>
      </c>
      <c r="P6" s="118">
        <f t="shared" si="2"/>
        <v>85889.231295063495</v>
      </c>
      <c r="Q6" s="118">
        <f t="shared" si="3"/>
        <v>79018.092791458417</v>
      </c>
    </row>
    <row r="7" spans="1:17" x14ac:dyDescent="0.25">
      <c r="A7" s="116">
        <v>5</v>
      </c>
      <c r="B7" s="125" t="s">
        <v>226</v>
      </c>
      <c r="C7" s="125" t="s">
        <v>222</v>
      </c>
      <c r="D7" s="125">
        <v>484311</v>
      </c>
      <c r="E7" s="125">
        <v>445566</v>
      </c>
      <c r="F7" s="125">
        <v>409921</v>
      </c>
      <c r="G7" s="125">
        <v>377127</v>
      </c>
      <c r="H7" s="125">
        <v>346957</v>
      </c>
      <c r="I7" s="126">
        <f t="shared" si="0"/>
        <v>319200.44</v>
      </c>
      <c r="J7" s="126">
        <f t="shared" si="1"/>
        <v>293664.40480000002</v>
      </c>
      <c r="K7" s="126">
        <f t="shared" si="1"/>
        <v>270171.252416</v>
      </c>
      <c r="L7" s="126">
        <f t="shared" si="1"/>
        <v>248557.55222272003</v>
      </c>
      <c r="M7" s="118">
        <f t="shared" si="1"/>
        <v>228672.94804490244</v>
      </c>
      <c r="N7" s="118">
        <f t="shared" si="1"/>
        <v>210379.11220131026</v>
      </c>
      <c r="O7" s="118">
        <f t="shared" si="2"/>
        <v>193548.78322520544</v>
      </c>
      <c r="P7" s="118">
        <f t="shared" si="2"/>
        <v>178064.88056718901</v>
      </c>
      <c r="Q7" s="118">
        <f t="shared" si="3"/>
        <v>163819.69012181391</v>
      </c>
    </row>
    <row r="8" spans="1:17" x14ac:dyDescent="0.25">
      <c r="A8" s="116">
        <v>6</v>
      </c>
      <c r="B8" s="125" t="s">
        <v>227</v>
      </c>
      <c r="C8" s="125" t="s">
        <v>222</v>
      </c>
      <c r="D8" s="125">
        <v>272541</v>
      </c>
      <c r="E8" s="125">
        <v>250738</v>
      </c>
      <c r="F8" s="125">
        <v>230679</v>
      </c>
      <c r="G8" s="125">
        <v>212224</v>
      </c>
      <c r="H8" s="125">
        <v>195246</v>
      </c>
      <c r="I8" s="126">
        <f t="shared" si="0"/>
        <v>179626.32</v>
      </c>
      <c r="J8" s="126">
        <f t="shared" si="1"/>
        <v>165256.21440000003</v>
      </c>
      <c r="K8" s="126">
        <f t="shared" si="1"/>
        <v>152035.71724800003</v>
      </c>
      <c r="L8" s="126">
        <f t="shared" si="1"/>
        <v>139872.85986816004</v>
      </c>
      <c r="M8" s="118">
        <f t="shared" si="1"/>
        <v>128683.03107870724</v>
      </c>
      <c r="N8" s="118">
        <f t="shared" si="1"/>
        <v>118388.38859241066</v>
      </c>
      <c r="O8" s="118">
        <f t="shared" si="2"/>
        <v>108917.31750501781</v>
      </c>
      <c r="P8" s="118">
        <f t="shared" si="2"/>
        <v>100203.9321046164</v>
      </c>
      <c r="Q8" s="118">
        <f t="shared" si="3"/>
        <v>92187.617536247082</v>
      </c>
    </row>
    <row r="9" spans="1:17" x14ac:dyDescent="0.25">
      <c r="A9" s="116">
        <v>7</v>
      </c>
      <c r="B9" s="125" t="s">
        <v>228</v>
      </c>
      <c r="C9" s="125" t="s">
        <v>222</v>
      </c>
      <c r="D9" s="125">
        <v>116804</v>
      </c>
      <c r="E9" s="125">
        <v>107460</v>
      </c>
      <c r="F9" s="125">
        <v>98863</v>
      </c>
      <c r="G9" s="125">
        <v>90954</v>
      </c>
      <c r="H9" s="125">
        <v>83678</v>
      </c>
      <c r="I9" s="126">
        <f t="shared" si="0"/>
        <v>76983.759999999995</v>
      </c>
      <c r="J9" s="126">
        <f t="shared" si="1"/>
        <v>70825.059200000003</v>
      </c>
      <c r="K9" s="126">
        <f t="shared" si="1"/>
        <v>65159.054464000008</v>
      </c>
      <c r="L9" s="126">
        <f t="shared" si="1"/>
        <v>59946.330106880006</v>
      </c>
      <c r="M9" s="118">
        <f t="shared" si="1"/>
        <v>55150.623698329611</v>
      </c>
      <c r="N9" s="118">
        <f t="shared" si="1"/>
        <v>50738.573802463245</v>
      </c>
      <c r="O9" s="118">
        <f t="shared" si="2"/>
        <v>46679.48789826619</v>
      </c>
      <c r="P9" s="118">
        <f t="shared" si="2"/>
        <v>42945.128866404899</v>
      </c>
      <c r="Q9" s="118">
        <f t="shared" si="3"/>
        <v>39509.51855709251</v>
      </c>
    </row>
    <row r="10" spans="1:17" x14ac:dyDescent="0.25">
      <c r="A10" s="116">
        <v>8</v>
      </c>
      <c r="B10" s="125" t="s">
        <v>229</v>
      </c>
      <c r="C10" s="125" t="s">
        <v>222</v>
      </c>
      <c r="D10" s="125">
        <v>152352</v>
      </c>
      <c r="E10" s="125">
        <v>140164</v>
      </c>
      <c r="F10" s="125">
        <v>128951</v>
      </c>
      <c r="G10" s="125">
        <v>118635</v>
      </c>
      <c r="H10" s="125">
        <v>109144</v>
      </c>
      <c r="I10" s="126">
        <f t="shared" si="0"/>
        <v>100412.48</v>
      </c>
      <c r="J10" s="126">
        <f t="shared" si="1"/>
        <v>92379.481599999999</v>
      </c>
      <c r="K10" s="126">
        <f t="shared" si="1"/>
        <v>84989.123072000002</v>
      </c>
      <c r="L10" s="126">
        <f t="shared" si="1"/>
        <v>78189.993226240011</v>
      </c>
      <c r="M10" s="118">
        <f t="shared" si="1"/>
        <v>71934.793768140808</v>
      </c>
      <c r="N10" s="118">
        <f t="shared" si="1"/>
        <v>66180.01026668954</v>
      </c>
      <c r="O10" s="118">
        <f t="shared" si="2"/>
        <v>60885.609445354377</v>
      </c>
      <c r="P10" s="118">
        <f t="shared" si="2"/>
        <v>56014.760689726027</v>
      </c>
      <c r="Q10" s="118">
        <f t="shared" si="3"/>
        <v>51533.579834547949</v>
      </c>
    </row>
    <row r="11" spans="1:17" x14ac:dyDescent="0.25">
      <c r="A11" s="116">
        <v>9</v>
      </c>
      <c r="B11" s="125" t="s">
        <v>230</v>
      </c>
      <c r="C11" s="117">
        <v>186</v>
      </c>
      <c r="D11" s="125">
        <v>989344</v>
      </c>
      <c r="E11" s="125">
        <v>358196</v>
      </c>
      <c r="F11" s="125">
        <v>329541</v>
      </c>
      <c r="G11" s="125">
        <v>303178</v>
      </c>
      <c r="H11" s="125">
        <v>278923</v>
      </c>
      <c r="I11" s="126">
        <f t="shared" si="0"/>
        <v>256609.16</v>
      </c>
      <c r="J11" s="126">
        <f t="shared" si="1"/>
        <v>236080.42720000001</v>
      </c>
      <c r="K11" s="126">
        <f t="shared" si="1"/>
        <v>217193.99302400002</v>
      </c>
      <c r="L11" s="126">
        <f t="shared" si="1"/>
        <v>199818.47358208004</v>
      </c>
      <c r="M11" s="118">
        <f t="shared" si="1"/>
        <v>183832.99569551364</v>
      </c>
      <c r="N11" s="118">
        <f t="shared" si="1"/>
        <v>169126.35603987257</v>
      </c>
      <c r="O11" s="118">
        <f t="shared" si="2"/>
        <v>155596.24755668276</v>
      </c>
      <c r="P11" s="118">
        <f t="shared" si="2"/>
        <v>143148.54775214815</v>
      </c>
      <c r="Q11" s="118">
        <f t="shared" si="3"/>
        <v>131696.66393197631</v>
      </c>
    </row>
    <row r="12" spans="1:17" x14ac:dyDescent="0.25">
      <c r="A12" s="116">
        <v>10</v>
      </c>
      <c r="B12" s="125" t="s">
        <v>231</v>
      </c>
      <c r="C12" s="117" t="s">
        <v>232</v>
      </c>
      <c r="D12" s="125">
        <v>31148</v>
      </c>
      <c r="E12" s="125">
        <v>28656</v>
      </c>
      <c r="F12" s="125">
        <v>26364</v>
      </c>
      <c r="G12" s="125">
        <v>24255</v>
      </c>
      <c r="H12" s="125">
        <v>22314</v>
      </c>
      <c r="I12" s="126">
        <f t="shared" si="0"/>
        <v>20528.88</v>
      </c>
      <c r="J12" s="126">
        <f t="shared" si="1"/>
        <v>18886.569600000003</v>
      </c>
      <c r="K12" s="126">
        <f t="shared" si="1"/>
        <v>17375.644032000004</v>
      </c>
      <c r="L12" s="126">
        <f t="shared" si="1"/>
        <v>15985.592509440005</v>
      </c>
      <c r="M12" s="118">
        <f t="shared" si="1"/>
        <v>14706.745108684805</v>
      </c>
      <c r="N12" s="118">
        <f t="shared" si="1"/>
        <v>13530.205499990021</v>
      </c>
      <c r="O12" s="118">
        <f t="shared" si="2"/>
        <v>12447.789059990821</v>
      </c>
      <c r="P12" s="118">
        <f t="shared" si="2"/>
        <v>11451.965935191556</v>
      </c>
      <c r="Q12" s="118">
        <f t="shared" si="3"/>
        <v>10535.808660376231</v>
      </c>
    </row>
    <row r="13" spans="1:17" ht="14.25" customHeight="1" x14ac:dyDescent="0.25">
      <c r="A13" s="116">
        <v>11</v>
      </c>
      <c r="B13" s="124" t="s">
        <v>233</v>
      </c>
      <c r="C13" s="125" t="s">
        <v>222</v>
      </c>
      <c r="D13" s="125">
        <v>62795</v>
      </c>
      <c r="E13" s="125">
        <v>57771</v>
      </c>
      <c r="F13" s="125">
        <v>53150</v>
      </c>
      <c r="G13" s="125">
        <v>48898</v>
      </c>
      <c r="H13" s="125">
        <v>44986</v>
      </c>
      <c r="I13" s="126">
        <f t="shared" si="0"/>
        <v>41387.120000000003</v>
      </c>
      <c r="J13" s="126">
        <f t="shared" si="1"/>
        <v>38076.150400000006</v>
      </c>
      <c r="K13" s="126">
        <f t="shared" si="1"/>
        <v>35030.058368000005</v>
      </c>
      <c r="L13" s="126">
        <f t="shared" si="1"/>
        <v>32227.653698560007</v>
      </c>
      <c r="M13" s="118">
        <f t="shared" si="1"/>
        <v>29649.441402675209</v>
      </c>
      <c r="N13" s="118">
        <f t="shared" si="1"/>
        <v>27277.486090461192</v>
      </c>
      <c r="O13" s="118">
        <f t="shared" si="2"/>
        <v>25095.287203224299</v>
      </c>
      <c r="P13" s="118">
        <f t="shared" si="2"/>
        <v>23087.664226966357</v>
      </c>
      <c r="Q13" s="118">
        <f t="shared" si="3"/>
        <v>21240.651088809049</v>
      </c>
    </row>
    <row r="14" spans="1:17" x14ac:dyDescent="0.25">
      <c r="A14" s="116">
        <v>12</v>
      </c>
      <c r="B14" s="125" t="s">
        <v>234</v>
      </c>
      <c r="C14" s="125" t="s">
        <v>222</v>
      </c>
      <c r="D14" s="125">
        <v>27000</v>
      </c>
      <c r="E14" s="125">
        <v>24840</v>
      </c>
      <c r="F14" s="125">
        <v>22853</v>
      </c>
      <c r="G14" s="125">
        <v>21025</v>
      </c>
      <c r="H14" s="125">
        <v>19343</v>
      </c>
      <c r="I14" s="126">
        <f t="shared" si="0"/>
        <v>17795.560000000001</v>
      </c>
      <c r="J14" s="126">
        <f t="shared" si="1"/>
        <v>16371.915200000001</v>
      </c>
      <c r="K14" s="126">
        <f t="shared" si="1"/>
        <v>15062.161984000002</v>
      </c>
      <c r="L14" s="126">
        <f t="shared" si="1"/>
        <v>13857.189025280002</v>
      </c>
      <c r="M14" s="118">
        <f t="shared" si="1"/>
        <v>12748.613903257603</v>
      </c>
      <c r="N14" s="118">
        <f t="shared" si="1"/>
        <v>11728.724790996996</v>
      </c>
      <c r="O14" s="118">
        <f t="shared" si="2"/>
        <v>10790.426807717236</v>
      </c>
      <c r="P14" s="118">
        <f t="shared" si="2"/>
        <v>9927.1926630998587</v>
      </c>
      <c r="Q14" s="118">
        <f t="shared" si="3"/>
        <v>9133.0172500518711</v>
      </c>
    </row>
    <row r="15" spans="1:17" x14ac:dyDescent="0.25">
      <c r="A15" s="116">
        <v>13</v>
      </c>
      <c r="B15" s="124" t="s">
        <v>235</v>
      </c>
      <c r="C15" s="125" t="s">
        <v>236</v>
      </c>
      <c r="D15" s="125">
        <v>31148</v>
      </c>
      <c r="E15" s="125">
        <v>28656</v>
      </c>
      <c r="F15" s="125">
        <v>26364</v>
      </c>
      <c r="G15" s="125">
        <v>24255</v>
      </c>
      <c r="H15" s="125">
        <v>22314</v>
      </c>
      <c r="I15" s="126">
        <f t="shared" si="0"/>
        <v>20528.88</v>
      </c>
      <c r="J15" s="126">
        <f t="shared" si="1"/>
        <v>18886.569600000003</v>
      </c>
      <c r="K15" s="126">
        <f t="shared" si="1"/>
        <v>17375.644032000004</v>
      </c>
      <c r="L15" s="126">
        <f t="shared" si="1"/>
        <v>15985.592509440005</v>
      </c>
      <c r="M15" s="118">
        <f t="shared" si="1"/>
        <v>14706.745108684805</v>
      </c>
      <c r="N15" s="118">
        <f t="shared" si="1"/>
        <v>13530.205499990021</v>
      </c>
      <c r="O15" s="118">
        <f t="shared" si="2"/>
        <v>12447.789059990821</v>
      </c>
      <c r="P15" s="118">
        <f t="shared" si="2"/>
        <v>11451.965935191556</v>
      </c>
      <c r="Q15" s="118">
        <f t="shared" si="3"/>
        <v>10535.808660376231</v>
      </c>
    </row>
    <row r="16" spans="1:17" x14ac:dyDescent="0.25">
      <c r="A16" s="116">
        <v>14</v>
      </c>
      <c r="B16" s="125" t="s">
        <v>237</v>
      </c>
      <c r="C16" s="125" t="s">
        <v>222</v>
      </c>
      <c r="D16" s="125">
        <v>200000</v>
      </c>
      <c r="E16" s="125">
        <v>200000</v>
      </c>
      <c r="F16" s="125">
        <v>200000</v>
      </c>
      <c r="G16" s="125">
        <v>200000</v>
      </c>
      <c r="H16" s="125">
        <v>200000</v>
      </c>
      <c r="I16" s="118">
        <v>200000</v>
      </c>
      <c r="J16" s="118">
        <v>200000</v>
      </c>
      <c r="K16" s="118">
        <v>200000</v>
      </c>
      <c r="L16" s="118">
        <v>200000</v>
      </c>
      <c r="M16" s="118">
        <v>200000</v>
      </c>
      <c r="N16" s="118">
        <v>200000</v>
      </c>
      <c r="O16" s="118">
        <v>200000</v>
      </c>
      <c r="P16" s="118">
        <f>+O16</f>
        <v>200000</v>
      </c>
      <c r="Q16" s="118">
        <v>200000</v>
      </c>
    </row>
    <row r="17" spans="1:17" x14ac:dyDescent="0.25">
      <c r="A17" s="116">
        <v>15</v>
      </c>
      <c r="B17" s="125" t="s">
        <v>238</v>
      </c>
      <c r="C17" s="117" t="s">
        <v>239</v>
      </c>
      <c r="D17" s="127">
        <v>126736</v>
      </c>
      <c r="E17" s="128">
        <f t="shared" ref="E17:P17" si="4">+D17*0.92</f>
        <v>116597.12000000001</v>
      </c>
      <c r="F17" s="128">
        <f t="shared" si="4"/>
        <v>107269.35040000001</v>
      </c>
      <c r="G17" s="128">
        <f t="shared" si="4"/>
        <v>98687.802368000019</v>
      </c>
      <c r="H17" s="128">
        <f t="shared" si="4"/>
        <v>90792.778178560024</v>
      </c>
      <c r="I17" s="128">
        <f t="shared" si="4"/>
        <v>83529.355924275224</v>
      </c>
      <c r="J17" s="128">
        <f t="shared" si="4"/>
        <v>76847.007450333214</v>
      </c>
      <c r="K17" s="128">
        <f t="shared" si="4"/>
        <v>70699.246854306562</v>
      </c>
      <c r="L17" s="128">
        <f t="shared" si="4"/>
        <v>65043.307105962042</v>
      </c>
      <c r="M17" s="128">
        <f t="shared" si="4"/>
        <v>59839.842537485078</v>
      </c>
      <c r="N17" s="128">
        <f t="shared" si="4"/>
        <v>55052.655134486275</v>
      </c>
      <c r="O17" s="118">
        <f t="shared" si="4"/>
        <v>50648.442723727378</v>
      </c>
      <c r="P17" s="118">
        <f t="shared" si="4"/>
        <v>46596.567305829187</v>
      </c>
      <c r="Q17" s="118">
        <f t="shared" si="3"/>
        <v>42868.841921362851</v>
      </c>
    </row>
    <row r="18" spans="1:17" x14ac:dyDescent="0.25">
      <c r="A18" s="116"/>
      <c r="B18" s="650" t="s">
        <v>240</v>
      </c>
      <c r="C18" s="650"/>
      <c r="D18" s="650"/>
      <c r="E18" s="650"/>
      <c r="F18" s="650"/>
      <c r="G18" s="650"/>
      <c r="H18" s="650"/>
      <c r="I18" s="650"/>
      <c r="J18" s="650"/>
      <c r="K18" s="650"/>
      <c r="L18" s="650"/>
      <c r="M18" s="650"/>
      <c r="N18" s="125"/>
      <c r="O18" s="125"/>
      <c r="P18" s="125"/>
      <c r="Q18" s="118"/>
    </row>
    <row r="19" spans="1:17" ht="15" customHeight="1" x14ac:dyDescent="0.25">
      <c r="A19" s="116"/>
      <c r="B19" s="651" t="s">
        <v>241</v>
      </c>
      <c r="C19" s="651"/>
      <c r="D19" s="125"/>
      <c r="E19" s="125"/>
      <c r="F19" s="125"/>
      <c r="G19" s="125"/>
      <c r="H19" s="125"/>
      <c r="I19" s="125"/>
      <c r="J19" s="125"/>
      <c r="K19" s="125"/>
      <c r="L19" s="125"/>
      <c r="M19" s="125"/>
      <c r="N19" s="125"/>
      <c r="O19" s="125"/>
      <c r="P19" s="125"/>
      <c r="Q19" s="118"/>
    </row>
    <row r="20" spans="1:17" ht="16.5" customHeight="1" x14ac:dyDescent="0.25">
      <c r="A20" s="116">
        <v>1</v>
      </c>
      <c r="B20" s="124" t="s">
        <v>242</v>
      </c>
      <c r="C20" s="125" t="s">
        <v>222</v>
      </c>
      <c r="D20" s="125"/>
      <c r="E20" s="125"/>
      <c r="F20" s="125">
        <v>1883059</v>
      </c>
      <c r="G20" s="125">
        <v>1732414</v>
      </c>
      <c r="H20" s="125">
        <v>1593821</v>
      </c>
      <c r="I20" s="126">
        <f t="shared" si="0"/>
        <v>1466315.32</v>
      </c>
      <c r="J20" s="126">
        <f t="shared" si="1"/>
        <v>1349010.0944000001</v>
      </c>
      <c r="K20" s="126">
        <f t="shared" si="1"/>
        <v>1241089.286848</v>
      </c>
      <c r="L20" s="126">
        <f t="shared" si="1"/>
        <v>1141802.14390016</v>
      </c>
      <c r="M20" s="118">
        <f t="shared" si="1"/>
        <v>1050457.9723881471</v>
      </c>
      <c r="N20" s="118">
        <f t="shared" si="1"/>
        <v>966421.33459709538</v>
      </c>
      <c r="O20" s="118">
        <f t="shared" ref="O20:P53" si="5">+N20*0.92</f>
        <v>889107.62782932783</v>
      </c>
      <c r="P20" s="118">
        <f t="shared" si="5"/>
        <v>817979.01760298165</v>
      </c>
      <c r="Q20" s="118">
        <f>+P20*0.92</f>
        <v>752540.69619474316</v>
      </c>
    </row>
    <row r="21" spans="1:17" x14ac:dyDescent="0.25">
      <c r="A21" s="116">
        <v>2</v>
      </c>
      <c r="B21" s="125" t="s">
        <v>243</v>
      </c>
      <c r="C21" s="125" t="s">
        <v>222</v>
      </c>
      <c r="D21" s="125"/>
      <c r="E21" s="125"/>
      <c r="F21" s="125">
        <v>187947</v>
      </c>
      <c r="G21" s="125">
        <v>172911</v>
      </c>
      <c r="H21" s="125">
        <v>159078</v>
      </c>
      <c r="I21" s="126">
        <f t="shared" si="0"/>
        <v>146351.76</v>
      </c>
      <c r="J21" s="126">
        <f t="shared" si="1"/>
        <v>134643.61920000002</v>
      </c>
      <c r="K21" s="126">
        <f t="shared" si="1"/>
        <v>123872.12966400002</v>
      </c>
      <c r="L21" s="126">
        <f t="shared" si="1"/>
        <v>113962.35929088002</v>
      </c>
      <c r="M21" s="118">
        <f t="shared" si="1"/>
        <v>104845.37054760962</v>
      </c>
      <c r="N21" s="118">
        <f t="shared" si="1"/>
        <v>96457.740903800863</v>
      </c>
      <c r="O21" s="118">
        <f t="shared" si="5"/>
        <v>88741.121631496804</v>
      </c>
      <c r="P21" s="118">
        <f t="shared" si="5"/>
        <v>81641.831900977064</v>
      </c>
      <c r="Q21" s="118">
        <f t="shared" ref="Q21:Q27" si="6">+P21*0.92</f>
        <v>75110.485348898903</v>
      </c>
    </row>
    <row r="22" spans="1:17" x14ac:dyDescent="0.25">
      <c r="A22" s="116">
        <v>3</v>
      </c>
      <c r="B22" s="125" t="s">
        <v>244</v>
      </c>
      <c r="C22" s="125" t="s">
        <v>245</v>
      </c>
      <c r="D22" s="125"/>
      <c r="E22" s="125"/>
      <c r="F22" s="125"/>
      <c r="G22" s="125">
        <v>167000</v>
      </c>
      <c r="H22" s="125">
        <v>153640</v>
      </c>
      <c r="I22" s="126">
        <f t="shared" si="0"/>
        <v>141348.79999999999</v>
      </c>
      <c r="J22" s="126">
        <f t="shared" ref="J22:N37" si="7">I22*0.92</f>
        <v>130040.89599999999</v>
      </c>
      <c r="K22" s="126">
        <f t="shared" si="7"/>
        <v>119637.62432</v>
      </c>
      <c r="L22" s="126">
        <f t="shared" si="7"/>
        <v>110066.6143744</v>
      </c>
      <c r="M22" s="118">
        <f t="shared" si="7"/>
        <v>101261.285224448</v>
      </c>
      <c r="N22" s="118">
        <f t="shared" si="7"/>
        <v>93160.382406492165</v>
      </c>
      <c r="O22" s="118">
        <f t="shared" si="5"/>
        <v>85707.551813972794</v>
      </c>
      <c r="P22" s="118">
        <f t="shared" si="5"/>
        <v>78850.947668854977</v>
      </c>
      <c r="Q22" s="118">
        <f t="shared" si="6"/>
        <v>72542.871855346588</v>
      </c>
    </row>
    <row r="23" spans="1:17" x14ac:dyDescent="0.25">
      <c r="A23" s="116">
        <v>4</v>
      </c>
      <c r="B23" s="125" t="s">
        <v>246</v>
      </c>
      <c r="C23" s="125" t="s">
        <v>247</v>
      </c>
      <c r="D23" s="125"/>
      <c r="E23" s="125"/>
      <c r="F23" s="125">
        <v>6300</v>
      </c>
      <c r="G23" s="125">
        <v>57960</v>
      </c>
      <c r="H23" s="125">
        <v>53323</v>
      </c>
      <c r="I23" s="126">
        <f>92*H23/100</f>
        <v>49057.16</v>
      </c>
      <c r="J23" s="126">
        <f t="shared" si="7"/>
        <v>45132.587200000002</v>
      </c>
      <c r="K23" s="126">
        <f t="shared" si="7"/>
        <v>41521.980224000006</v>
      </c>
      <c r="L23" s="126">
        <f t="shared" si="7"/>
        <v>38200.221806080008</v>
      </c>
      <c r="M23" s="118">
        <f t="shared" si="7"/>
        <v>35144.204061593606</v>
      </c>
      <c r="N23" s="118">
        <f t="shared" si="7"/>
        <v>32332.667736666117</v>
      </c>
      <c r="O23" s="118">
        <f t="shared" si="5"/>
        <v>29746.054317732829</v>
      </c>
      <c r="P23" s="118">
        <f t="shared" si="5"/>
        <v>27366.369972314205</v>
      </c>
      <c r="Q23" s="118">
        <f t="shared" si="6"/>
        <v>25177.060374529072</v>
      </c>
    </row>
    <row r="24" spans="1:17" x14ac:dyDescent="0.25">
      <c r="A24" s="116">
        <v>5</v>
      </c>
      <c r="B24" s="125" t="s">
        <v>248</v>
      </c>
      <c r="C24" s="125" t="s">
        <v>249</v>
      </c>
      <c r="D24" s="125"/>
      <c r="E24" s="125"/>
      <c r="F24" s="125"/>
      <c r="G24" s="125">
        <v>20000</v>
      </c>
      <c r="H24" s="125">
        <v>18400</v>
      </c>
      <c r="I24" s="126">
        <f>92*H24/100</f>
        <v>16928</v>
      </c>
      <c r="J24" s="126">
        <f t="shared" si="7"/>
        <v>15573.76</v>
      </c>
      <c r="K24" s="126">
        <f t="shared" si="7"/>
        <v>14327.859200000001</v>
      </c>
      <c r="L24" s="126">
        <f t="shared" si="7"/>
        <v>13181.630464000002</v>
      </c>
      <c r="M24" s="118">
        <f t="shared" si="7"/>
        <v>12127.100026880002</v>
      </c>
      <c r="N24" s="118">
        <f t="shared" si="7"/>
        <v>11156.932024729602</v>
      </c>
      <c r="O24" s="118">
        <f t="shared" si="5"/>
        <v>10264.377462751234</v>
      </c>
      <c r="P24" s="118">
        <f t="shared" si="5"/>
        <v>9443.227265731135</v>
      </c>
      <c r="Q24" s="118">
        <f t="shared" si="6"/>
        <v>8687.769084472644</v>
      </c>
    </row>
    <row r="25" spans="1:17" x14ac:dyDescent="0.25">
      <c r="A25" s="116">
        <v>6</v>
      </c>
      <c r="B25" s="125" t="s">
        <v>250</v>
      </c>
      <c r="C25" s="125" t="s">
        <v>247</v>
      </c>
      <c r="D25" s="125" t="s">
        <v>168</v>
      </c>
      <c r="E25" s="125"/>
      <c r="F25" s="125"/>
      <c r="G25" s="125">
        <v>81980</v>
      </c>
      <c r="H25" s="125">
        <v>75422</v>
      </c>
      <c r="I25" s="126">
        <f t="shared" si="0"/>
        <v>69388.240000000005</v>
      </c>
      <c r="J25" s="126">
        <f t="shared" si="7"/>
        <v>63837.180800000009</v>
      </c>
      <c r="K25" s="126">
        <f t="shared" si="7"/>
        <v>58730.20633600001</v>
      </c>
      <c r="L25" s="126">
        <f t="shared" si="7"/>
        <v>54031.789829120011</v>
      </c>
      <c r="M25" s="118">
        <f t="shared" si="7"/>
        <v>49709.246642790415</v>
      </c>
      <c r="N25" s="118">
        <f t="shared" si="7"/>
        <v>45732.506911367185</v>
      </c>
      <c r="O25" s="118">
        <f t="shared" si="5"/>
        <v>42073.906358457811</v>
      </c>
      <c r="P25" s="118">
        <f t="shared" si="5"/>
        <v>38707.993849781189</v>
      </c>
      <c r="Q25" s="118">
        <f t="shared" si="6"/>
        <v>35611.354341798695</v>
      </c>
    </row>
    <row r="26" spans="1:17" x14ac:dyDescent="0.25">
      <c r="A26" s="116">
        <v>7</v>
      </c>
      <c r="B26" s="125" t="s">
        <v>251</v>
      </c>
      <c r="C26" s="125" t="s">
        <v>249</v>
      </c>
      <c r="D26" s="125"/>
      <c r="E26" s="125"/>
      <c r="F26" s="125"/>
      <c r="G26" s="125">
        <v>8600</v>
      </c>
      <c r="H26" s="125">
        <v>7912</v>
      </c>
      <c r="I26" s="126">
        <f t="shared" si="0"/>
        <v>7279.04</v>
      </c>
      <c r="J26" s="126">
        <f t="shared" si="7"/>
        <v>6696.7168000000001</v>
      </c>
      <c r="K26" s="126">
        <f t="shared" si="7"/>
        <v>6160.979456</v>
      </c>
      <c r="L26" s="126">
        <f t="shared" si="7"/>
        <v>5668.1010995200004</v>
      </c>
      <c r="M26" s="118">
        <f t="shared" si="7"/>
        <v>5214.653011558401</v>
      </c>
      <c r="N26" s="118">
        <f t="shared" si="7"/>
        <v>4797.4807706337288</v>
      </c>
      <c r="O26" s="118">
        <f t="shared" si="5"/>
        <v>4413.6823089830305</v>
      </c>
      <c r="P26" s="118">
        <f t="shared" si="5"/>
        <v>4060.5877242643883</v>
      </c>
      <c r="Q26" s="118">
        <f t="shared" si="6"/>
        <v>3735.7407063232372</v>
      </c>
    </row>
    <row r="27" spans="1:17" x14ac:dyDescent="0.25">
      <c r="A27" s="116">
        <v>8</v>
      </c>
      <c r="B27" s="125" t="s">
        <v>234</v>
      </c>
      <c r="C27" s="125" t="s">
        <v>222</v>
      </c>
      <c r="D27" s="125">
        <v>137845</v>
      </c>
      <c r="E27" s="125">
        <v>259154</v>
      </c>
      <c r="F27" s="125">
        <v>335126</v>
      </c>
      <c r="G27" s="125">
        <v>308316</v>
      </c>
      <c r="H27" s="125">
        <v>283651</v>
      </c>
      <c r="I27" s="126">
        <f t="shared" si="0"/>
        <v>260958.92</v>
      </c>
      <c r="J27" s="126">
        <f t="shared" si="7"/>
        <v>240082.20640000002</v>
      </c>
      <c r="K27" s="126">
        <f t="shared" si="7"/>
        <v>220875.62988800002</v>
      </c>
      <c r="L27" s="126">
        <f t="shared" si="7"/>
        <v>203205.57949696004</v>
      </c>
      <c r="M27" s="118">
        <f t="shared" si="7"/>
        <v>186949.13313720326</v>
      </c>
      <c r="N27" s="118">
        <f t="shared" si="7"/>
        <v>171993.202486227</v>
      </c>
      <c r="O27" s="118">
        <f t="shared" si="5"/>
        <v>158233.74628732886</v>
      </c>
      <c r="P27" s="118">
        <f t="shared" si="5"/>
        <v>145575.04658434255</v>
      </c>
      <c r="Q27" s="118">
        <f t="shared" si="6"/>
        <v>133929.04285759514</v>
      </c>
    </row>
    <row r="28" spans="1:17" ht="15.75" x14ac:dyDescent="0.25">
      <c r="A28" s="116"/>
      <c r="B28" s="651" t="s">
        <v>252</v>
      </c>
      <c r="C28" s="651"/>
      <c r="D28" s="125"/>
      <c r="E28" s="125"/>
      <c r="F28" s="125"/>
      <c r="G28" s="125"/>
      <c r="H28" s="125"/>
      <c r="I28" s="125"/>
      <c r="J28" s="125"/>
      <c r="K28" s="125"/>
      <c r="L28" s="125"/>
      <c r="M28" s="125"/>
      <c r="N28" s="125"/>
      <c r="O28" s="125"/>
      <c r="P28" s="125"/>
      <c r="Q28" s="118"/>
    </row>
    <row r="29" spans="1:17" x14ac:dyDescent="0.25">
      <c r="A29" s="116">
        <v>1</v>
      </c>
      <c r="B29" s="124" t="s">
        <v>253</v>
      </c>
      <c r="C29" s="125" t="s">
        <v>254</v>
      </c>
      <c r="D29" s="125"/>
      <c r="E29" s="125"/>
      <c r="F29" s="125"/>
      <c r="G29" s="125"/>
      <c r="H29" s="126">
        <v>95970</v>
      </c>
      <c r="I29" s="126">
        <f t="shared" si="0"/>
        <v>88292.4</v>
      </c>
      <c r="J29" s="126">
        <f t="shared" si="7"/>
        <v>81229.008000000002</v>
      </c>
      <c r="K29" s="126">
        <f t="shared" si="7"/>
        <v>74730.687360000011</v>
      </c>
      <c r="L29" s="126">
        <f t="shared" si="7"/>
        <v>68752.232371200007</v>
      </c>
      <c r="M29" s="118">
        <f t="shared" si="7"/>
        <v>63252.053781504008</v>
      </c>
      <c r="N29" s="118">
        <f t="shared" si="7"/>
        <v>58191.889478983692</v>
      </c>
      <c r="O29" s="118">
        <f t="shared" si="5"/>
        <v>53536.538320665</v>
      </c>
      <c r="P29" s="118">
        <f t="shared" si="5"/>
        <v>49253.615255011806</v>
      </c>
      <c r="Q29" s="118">
        <f>+P29*0.92</f>
        <v>45313.326034610865</v>
      </c>
    </row>
    <row r="30" spans="1:17" x14ac:dyDescent="0.25">
      <c r="A30" s="116">
        <v>2</v>
      </c>
      <c r="B30" s="125" t="s">
        <v>255</v>
      </c>
      <c r="C30" s="125" t="s">
        <v>254</v>
      </c>
      <c r="D30" s="125"/>
      <c r="E30" s="125"/>
      <c r="F30" s="125"/>
      <c r="G30" s="125"/>
      <c r="H30" s="126">
        <v>4500</v>
      </c>
      <c r="I30" s="126">
        <f t="shared" si="0"/>
        <v>4140</v>
      </c>
      <c r="J30" s="126">
        <f t="shared" si="7"/>
        <v>3808.8</v>
      </c>
      <c r="K30" s="126">
        <f t="shared" si="7"/>
        <v>3504.0960000000005</v>
      </c>
      <c r="L30" s="126">
        <f t="shared" si="7"/>
        <v>3223.7683200000006</v>
      </c>
      <c r="M30" s="118">
        <f t="shared" si="7"/>
        <v>2965.8668544000006</v>
      </c>
      <c r="N30" s="118">
        <f t="shared" si="7"/>
        <v>2728.5975060480009</v>
      </c>
      <c r="O30" s="118">
        <f t="shared" si="5"/>
        <v>2510.309705564161</v>
      </c>
      <c r="P30" s="118">
        <f t="shared" si="5"/>
        <v>2309.4849291190285</v>
      </c>
      <c r="Q30" s="118">
        <f t="shared" ref="Q30:Q43" si="8">+P30*0.92</f>
        <v>2124.7261347895064</v>
      </c>
    </row>
    <row r="31" spans="1:17" x14ac:dyDescent="0.25">
      <c r="A31" s="116">
        <v>3</v>
      </c>
      <c r="B31" s="125" t="s">
        <v>256</v>
      </c>
      <c r="C31" s="125" t="s">
        <v>247</v>
      </c>
      <c r="D31" s="125"/>
      <c r="E31" s="125"/>
      <c r="F31" s="125"/>
      <c r="G31" s="125"/>
      <c r="H31" s="126">
        <v>7198</v>
      </c>
      <c r="I31" s="126">
        <f t="shared" si="0"/>
        <v>6622.16</v>
      </c>
      <c r="J31" s="126">
        <f t="shared" si="7"/>
        <v>6092.3872000000001</v>
      </c>
      <c r="K31" s="126">
        <f t="shared" si="7"/>
        <v>5604.9962240000004</v>
      </c>
      <c r="L31" s="126">
        <f t="shared" si="7"/>
        <v>5156.5965260800003</v>
      </c>
      <c r="M31" s="118">
        <f t="shared" si="7"/>
        <v>4744.0688039936003</v>
      </c>
      <c r="N31" s="118">
        <f t="shared" si="7"/>
        <v>4364.5432996741129</v>
      </c>
      <c r="O31" s="118">
        <f t="shared" si="5"/>
        <v>4015.3798357001842</v>
      </c>
      <c r="P31" s="118">
        <f t="shared" si="5"/>
        <v>3694.1494488441695</v>
      </c>
      <c r="Q31" s="118">
        <f t="shared" si="8"/>
        <v>3398.6174929366362</v>
      </c>
    </row>
    <row r="32" spans="1:17" x14ac:dyDescent="0.25">
      <c r="A32" s="116">
        <v>4</v>
      </c>
      <c r="B32" s="125" t="s">
        <v>257</v>
      </c>
      <c r="C32" s="125" t="s">
        <v>247</v>
      </c>
      <c r="D32" s="125"/>
      <c r="E32" s="125"/>
      <c r="F32" s="125"/>
      <c r="G32" s="125"/>
      <c r="H32" s="126">
        <v>91800</v>
      </c>
      <c r="I32" s="126">
        <f t="shared" si="0"/>
        <v>84456</v>
      </c>
      <c r="J32" s="126">
        <f t="shared" si="7"/>
        <v>77699.520000000004</v>
      </c>
      <c r="K32" s="126">
        <f t="shared" si="7"/>
        <v>71483.558400000009</v>
      </c>
      <c r="L32" s="126">
        <f t="shared" si="7"/>
        <v>65764.873728000006</v>
      </c>
      <c r="M32" s="118">
        <f t="shared" si="7"/>
        <v>60503.683829760012</v>
      </c>
      <c r="N32" s="118">
        <f t="shared" si="7"/>
        <v>55663.389123379216</v>
      </c>
      <c r="O32" s="118">
        <f t="shared" si="5"/>
        <v>51210.317993508885</v>
      </c>
      <c r="P32" s="118">
        <f t="shared" si="5"/>
        <v>47113.492554028177</v>
      </c>
      <c r="Q32" s="118">
        <f t="shared" si="8"/>
        <v>43344.413149705921</v>
      </c>
    </row>
    <row r="33" spans="1:17" x14ac:dyDescent="0.25">
      <c r="A33" s="116">
        <v>5</v>
      </c>
      <c r="B33" s="124" t="s">
        <v>258</v>
      </c>
      <c r="C33" s="125" t="s">
        <v>249</v>
      </c>
      <c r="D33" s="125"/>
      <c r="E33" s="125"/>
      <c r="F33" s="125"/>
      <c r="G33" s="125"/>
      <c r="H33" s="126">
        <v>9000</v>
      </c>
      <c r="I33" s="126">
        <f t="shared" si="0"/>
        <v>8280</v>
      </c>
      <c r="J33" s="126">
        <f t="shared" si="7"/>
        <v>7617.6</v>
      </c>
      <c r="K33" s="126">
        <f t="shared" si="7"/>
        <v>7008.1920000000009</v>
      </c>
      <c r="L33" s="126">
        <f t="shared" si="7"/>
        <v>6447.5366400000012</v>
      </c>
      <c r="M33" s="118">
        <f t="shared" si="7"/>
        <v>5931.7337088000013</v>
      </c>
      <c r="N33" s="118">
        <f t="shared" si="7"/>
        <v>5457.1950120960018</v>
      </c>
      <c r="O33" s="118">
        <f t="shared" si="5"/>
        <v>5020.6194111283221</v>
      </c>
      <c r="P33" s="118">
        <f t="shared" si="5"/>
        <v>4618.969858238057</v>
      </c>
      <c r="Q33" s="118">
        <f t="shared" si="8"/>
        <v>4249.4522695790129</v>
      </c>
    </row>
    <row r="34" spans="1:17" x14ac:dyDescent="0.25">
      <c r="A34" s="116">
        <v>6</v>
      </c>
      <c r="B34" s="125" t="s">
        <v>259</v>
      </c>
      <c r="C34" s="125" t="s">
        <v>260</v>
      </c>
      <c r="D34" s="125"/>
      <c r="E34" s="125"/>
      <c r="F34" s="125"/>
      <c r="G34" s="125"/>
      <c r="H34" s="126">
        <v>360281</v>
      </c>
      <c r="I34" s="126">
        <f t="shared" si="0"/>
        <v>331458.52</v>
      </c>
      <c r="J34" s="126">
        <f t="shared" si="7"/>
        <v>304941.83840000001</v>
      </c>
      <c r="K34" s="126">
        <f t="shared" si="7"/>
        <v>280546.49132800003</v>
      </c>
      <c r="L34" s="126">
        <f t="shared" si="7"/>
        <v>258102.77202176003</v>
      </c>
      <c r="M34" s="118">
        <f t="shared" si="7"/>
        <v>237454.55026001923</v>
      </c>
      <c r="N34" s="118">
        <f t="shared" si="7"/>
        <v>218458.1862392177</v>
      </c>
      <c r="O34" s="118">
        <f t="shared" si="5"/>
        <v>200981.53134008028</v>
      </c>
      <c r="P34" s="118">
        <f t="shared" si="5"/>
        <v>184903.00883287386</v>
      </c>
      <c r="Q34" s="118">
        <f t="shared" si="8"/>
        <v>170110.76812624396</v>
      </c>
    </row>
    <row r="35" spans="1:17" x14ac:dyDescent="0.25">
      <c r="A35" s="116">
        <v>7</v>
      </c>
      <c r="B35" s="125" t="s">
        <v>261</v>
      </c>
      <c r="C35" s="125" t="s">
        <v>262</v>
      </c>
      <c r="D35" s="125"/>
      <c r="E35" s="125"/>
      <c r="F35" s="125"/>
      <c r="G35" s="125"/>
      <c r="H35" s="126">
        <v>166018</v>
      </c>
      <c r="I35" s="126">
        <f t="shared" si="0"/>
        <v>152736.56</v>
      </c>
      <c r="J35" s="126">
        <f t="shared" si="7"/>
        <v>140517.63519999999</v>
      </c>
      <c r="K35" s="126">
        <f t="shared" si="7"/>
        <v>129276.224384</v>
      </c>
      <c r="L35" s="126">
        <f t="shared" si="7"/>
        <v>118934.12643328001</v>
      </c>
      <c r="M35" s="118">
        <f t="shared" si="7"/>
        <v>109419.39631861761</v>
      </c>
      <c r="N35" s="118">
        <f t="shared" si="7"/>
        <v>100665.84461312821</v>
      </c>
      <c r="O35" s="118">
        <f t="shared" si="5"/>
        <v>92612.57704407796</v>
      </c>
      <c r="P35" s="118">
        <f t="shared" si="5"/>
        <v>85203.570880551721</v>
      </c>
      <c r="Q35" s="118">
        <f t="shared" si="8"/>
        <v>78387.285210107584</v>
      </c>
    </row>
    <row r="36" spans="1:17" x14ac:dyDescent="0.25">
      <c r="A36" s="116">
        <v>8</v>
      </c>
      <c r="B36" s="124" t="s">
        <v>263</v>
      </c>
      <c r="C36" s="125" t="s">
        <v>247</v>
      </c>
      <c r="D36" s="125"/>
      <c r="E36" s="125"/>
      <c r="F36" s="125"/>
      <c r="G36" s="125"/>
      <c r="H36" s="126">
        <v>38792</v>
      </c>
      <c r="I36" s="126">
        <f t="shared" si="0"/>
        <v>35688.639999999999</v>
      </c>
      <c r="J36" s="126">
        <f t="shared" si="7"/>
        <v>32833.548800000004</v>
      </c>
      <c r="K36" s="126">
        <f t="shared" si="7"/>
        <v>30206.864896000006</v>
      </c>
      <c r="L36" s="126">
        <f t="shared" si="7"/>
        <v>27790.315704320008</v>
      </c>
      <c r="M36" s="118">
        <f t="shared" si="7"/>
        <v>25567.090447974409</v>
      </c>
      <c r="N36" s="118">
        <f t="shared" si="7"/>
        <v>23521.723212136458</v>
      </c>
      <c r="O36" s="118">
        <f t="shared" si="5"/>
        <v>21639.985355165543</v>
      </c>
      <c r="P36" s="118">
        <f t="shared" si="5"/>
        <v>19908.786526752301</v>
      </c>
      <c r="Q36" s="118">
        <f t="shared" si="8"/>
        <v>18316.083604612119</v>
      </c>
    </row>
    <row r="37" spans="1:17" x14ac:dyDescent="0.25">
      <c r="A37" s="116">
        <v>9</v>
      </c>
      <c r="B37" s="125" t="s">
        <v>264</v>
      </c>
      <c r="C37" s="125" t="s">
        <v>247</v>
      </c>
      <c r="D37" s="125"/>
      <c r="E37" s="125"/>
      <c r="F37" s="125"/>
      <c r="G37" s="125"/>
      <c r="H37" s="126">
        <v>16185</v>
      </c>
      <c r="I37" s="126">
        <f t="shared" si="0"/>
        <v>14890.2</v>
      </c>
      <c r="J37" s="126">
        <f t="shared" si="7"/>
        <v>13698.984</v>
      </c>
      <c r="K37" s="126">
        <f t="shared" si="7"/>
        <v>12603.065280000001</v>
      </c>
      <c r="L37" s="126">
        <f t="shared" si="7"/>
        <v>11594.820057600002</v>
      </c>
      <c r="M37" s="118">
        <f t="shared" si="7"/>
        <v>10667.234452992003</v>
      </c>
      <c r="N37" s="118">
        <f t="shared" si="7"/>
        <v>9813.8556967526438</v>
      </c>
      <c r="O37" s="118">
        <f t="shared" si="5"/>
        <v>9028.7472410124319</v>
      </c>
      <c r="P37" s="118">
        <f t="shared" si="5"/>
        <v>8306.4474617314372</v>
      </c>
      <c r="Q37" s="118">
        <f t="shared" si="8"/>
        <v>7641.9316647929227</v>
      </c>
    </row>
    <row r="38" spans="1:17" x14ac:dyDescent="0.25">
      <c r="A38" s="116">
        <v>10</v>
      </c>
      <c r="B38" s="125" t="s">
        <v>226</v>
      </c>
      <c r="C38" s="125" t="s">
        <v>247</v>
      </c>
      <c r="D38" s="125"/>
      <c r="E38" s="125"/>
      <c r="F38" s="125"/>
      <c r="G38" s="125"/>
      <c r="H38" s="126">
        <v>27932</v>
      </c>
      <c r="I38" s="126">
        <f t="shared" si="0"/>
        <v>25697.439999999999</v>
      </c>
      <c r="J38" s="126">
        <f t="shared" ref="J38:N56" si="9">I38*0.92</f>
        <v>23641.644799999998</v>
      </c>
      <c r="K38" s="126">
        <f t="shared" si="9"/>
        <v>21750.313215999999</v>
      </c>
      <c r="L38" s="126">
        <f t="shared" si="9"/>
        <v>20010.288158719999</v>
      </c>
      <c r="M38" s="118">
        <f t="shared" si="9"/>
        <v>18409.465106022399</v>
      </c>
      <c r="N38" s="118">
        <f t="shared" si="9"/>
        <v>16936.707897540608</v>
      </c>
      <c r="O38" s="118">
        <f t="shared" si="5"/>
        <v>15581.771265737359</v>
      </c>
      <c r="P38" s="118">
        <f t="shared" si="5"/>
        <v>14335.229564478372</v>
      </c>
      <c r="Q38" s="118">
        <f t="shared" si="8"/>
        <v>13188.411199320102</v>
      </c>
    </row>
    <row r="39" spans="1:17" x14ac:dyDescent="0.25">
      <c r="A39" s="116">
        <v>11</v>
      </c>
      <c r="B39" s="124" t="s">
        <v>265</v>
      </c>
      <c r="C39" s="125" t="s">
        <v>247</v>
      </c>
      <c r="D39" s="125"/>
      <c r="E39" s="125"/>
      <c r="F39" s="125"/>
      <c r="G39" s="125"/>
      <c r="H39" s="126">
        <v>28820</v>
      </c>
      <c r="I39" s="126">
        <f t="shared" si="0"/>
        <v>26514.400000000001</v>
      </c>
      <c r="J39" s="126">
        <f t="shared" si="9"/>
        <v>24393.248000000003</v>
      </c>
      <c r="K39" s="126">
        <f t="shared" si="9"/>
        <v>22441.788160000004</v>
      </c>
      <c r="L39" s="126">
        <f t="shared" si="9"/>
        <v>20646.445107200005</v>
      </c>
      <c r="M39" s="118">
        <f t="shared" si="9"/>
        <v>18994.729498624005</v>
      </c>
      <c r="N39" s="118">
        <f t="shared" si="9"/>
        <v>17475.151138734087</v>
      </c>
      <c r="O39" s="118">
        <f t="shared" si="5"/>
        <v>16077.139047635361</v>
      </c>
      <c r="P39" s="118">
        <f t="shared" si="5"/>
        <v>14790.967923824534</v>
      </c>
      <c r="Q39" s="118">
        <f t="shared" si="8"/>
        <v>13607.690489918572</v>
      </c>
    </row>
    <row r="40" spans="1:17" x14ac:dyDescent="0.25">
      <c r="A40" s="116">
        <v>12</v>
      </c>
      <c r="B40" s="124" t="s">
        <v>266</v>
      </c>
      <c r="C40" s="125" t="s">
        <v>249</v>
      </c>
      <c r="D40" s="125"/>
      <c r="E40" s="125"/>
      <c r="F40" s="125"/>
      <c r="G40" s="125"/>
      <c r="H40" s="126">
        <v>20561</v>
      </c>
      <c r="I40" s="126">
        <f t="shared" si="0"/>
        <v>18916.12</v>
      </c>
      <c r="J40" s="126">
        <f t="shared" si="9"/>
        <v>17402.830399999999</v>
      </c>
      <c r="K40" s="126">
        <f t="shared" si="9"/>
        <v>16010.603967999999</v>
      </c>
      <c r="L40" s="126">
        <f t="shared" si="9"/>
        <v>14729.755650560001</v>
      </c>
      <c r="M40" s="118">
        <f t="shared" si="9"/>
        <v>13551.375198515201</v>
      </c>
      <c r="N40" s="118">
        <f t="shared" si="9"/>
        <v>12467.265182633986</v>
      </c>
      <c r="O40" s="118">
        <f t="shared" si="5"/>
        <v>11469.883968023269</v>
      </c>
      <c r="P40" s="118">
        <f t="shared" si="5"/>
        <v>10552.293250581408</v>
      </c>
      <c r="Q40" s="118">
        <f t="shared" si="8"/>
        <v>9708.1097905348961</v>
      </c>
    </row>
    <row r="41" spans="1:17" x14ac:dyDescent="0.25">
      <c r="A41" s="116">
        <v>13</v>
      </c>
      <c r="B41" s="124" t="s">
        <v>267</v>
      </c>
      <c r="C41" s="125" t="s">
        <v>254</v>
      </c>
      <c r="D41" s="125"/>
      <c r="E41" s="125"/>
      <c r="F41" s="125"/>
      <c r="G41" s="125"/>
      <c r="H41" s="126">
        <v>37435</v>
      </c>
      <c r="I41" s="126">
        <f t="shared" si="0"/>
        <v>34440.199999999997</v>
      </c>
      <c r="J41" s="126">
        <f t="shared" si="9"/>
        <v>31684.984</v>
      </c>
      <c r="K41" s="126">
        <f t="shared" si="9"/>
        <v>29150.185280000002</v>
      </c>
      <c r="L41" s="126">
        <f t="shared" si="9"/>
        <v>26818.170457600001</v>
      </c>
      <c r="M41" s="118">
        <f t="shared" si="9"/>
        <v>24672.716820992002</v>
      </c>
      <c r="N41" s="118">
        <f t="shared" si="9"/>
        <v>22698.899475312643</v>
      </c>
      <c r="O41" s="118">
        <f t="shared" si="5"/>
        <v>20882.987517287631</v>
      </c>
      <c r="P41" s="118">
        <f t="shared" si="5"/>
        <v>19212.348515904621</v>
      </c>
      <c r="Q41" s="118">
        <f t="shared" si="8"/>
        <v>17675.360634632252</v>
      </c>
    </row>
    <row r="42" spans="1:17" ht="15.75" customHeight="1" x14ac:dyDescent="0.25">
      <c r="A42" s="116">
        <v>14</v>
      </c>
      <c r="B42" s="124" t="s">
        <v>268</v>
      </c>
      <c r="C42" s="125" t="s">
        <v>269</v>
      </c>
      <c r="D42" s="125"/>
      <c r="E42" s="125"/>
      <c r="F42" s="125"/>
      <c r="G42" s="125"/>
      <c r="H42" s="126">
        <v>58828</v>
      </c>
      <c r="I42" s="126">
        <f t="shared" si="0"/>
        <v>54121.760000000002</v>
      </c>
      <c r="J42" s="126">
        <f t="shared" si="9"/>
        <v>49792.019200000002</v>
      </c>
      <c r="K42" s="126">
        <f t="shared" si="9"/>
        <v>45808.657664000006</v>
      </c>
      <c r="L42" s="126">
        <f t="shared" si="9"/>
        <v>42143.965050880004</v>
      </c>
      <c r="M42" s="118">
        <f t="shared" si="9"/>
        <v>38772.447846809606</v>
      </c>
      <c r="N42" s="118">
        <f t="shared" si="9"/>
        <v>35670.652019064837</v>
      </c>
      <c r="O42" s="118">
        <f t="shared" si="5"/>
        <v>32816.999857539653</v>
      </c>
      <c r="P42" s="118">
        <f t="shared" si="5"/>
        <v>30191.639868936483</v>
      </c>
      <c r="Q42" s="118">
        <f t="shared" si="8"/>
        <v>27776.308679421567</v>
      </c>
    </row>
    <row r="43" spans="1:17" x14ac:dyDescent="0.25">
      <c r="A43" s="116">
        <v>15</v>
      </c>
      <c r="B43" s="124" t="s">
        <v>270</v>
      </c>
      <c r="C43" s="125" t="s">
        <v>249</v>
      </c>
      <c r="D43" s="125"/>
      <c r="E43" s="125"/>
      <c r="F43" s="125"/>
      <c r="G43" s="125"/>
      <c r="H43" s="126">
        <v>9747</v>
      </c>
      <c r="I43" s="126">
        <f t="shared" si="0"/>
        <v>8967.24</v>
      </c>
      <c r="J43" s="126">
        <f t="shared" si="9"/>
        <v>8249.8608000000004</v>
      </c>
      <c r="K43" s="126">
        <f t="shared" si="9"/>
        <v>7589.8719360000005</v>
      </c>
      <c r="L43" s="126">
        <f t="shared" si="9"/>
        <v>6982.6821811200007</v>
      </c>
      <c r="M43" s="118">
        <f t="shared" si="9"/>
        <v>6424.0676066304013</v>
      </c>
      <c r="N43" s="118">
        <f t="shared" si="9"/>
        <v>5910.1421980999694</v>
      </c>
      <c r="O43" s="118">
        <f t="shared" si="5"/>
        <v>5437.3308222519718</v>
      </c>
      <c r="P43" s="118">
        <f t="shared" si="5"/>
        <v>5002.3443564718145</v>
      </c>
      <c r="Q43" s="118">
        <f t="shared" si="8"/>
        <v>4602.1568079540693</v>
      </c>
    </row>
    <row r="44" spans="1:17" ht="15.75" x14ac:dyDescent="0.25">
      <c r="A44" s="116"/>
      <c r="B44" s="651" t="s">
        <v>271</v>
      </c>
      <c r="C44" s="651"/>
      <c r="D44" s="125"/>
      <c r="E44" s="125"/>
      <c r="F44" s="125"/>
      <c r="G44" s="125"/>
      <c r="H44" s="126"/>
      <c r="I44" s="126"/>
      <c r="J44" s="126"/>
      <c r="K44" s="126"/>
      <c r="L44" s="126"/>
      <c r="M44" s="126"/>
      <c r="N44" s="126"/>
      <c r="O44" s="125"/>
      <c r="P44" s="125"/>
      <c r="Q44" s="118"/>
    </row>
    <row r="45" spans="1:17" ht="14.25" customHeight="1" x14ac:dyDescent="0.25">
      <c r="A45" s="116">
        <v>1</v>
      </c>
      <c r="B45" s="125" t="s">
        <v>272</v>
      </c>
      <c r="C45" s="125" t="s">
        <v>273</v>
      </c>
      <c r="D45" s="125"/>
      <c r="E45" s="125"/>
      <c r="F45" s="125"/>
      <c r="G45" s="125"/>
      <c r="H45" s="129">
        <v>249200</v>
      </c>
      <c r="I45" s="126">
        <v>282450</v>
      </c>
      <c r="J45" s="126">
        <f t="shared" ref="J45:J53" si="10">I45*0.92</f>
        <v>259854</v>
      </c>
      <c r="K45" s="126">
        <f t="shared" si="9"/>
        <v>239065.68000000002</v>
      </c>
      <c r="L45" s="126">
        <f t="shared" si="9"/>
        <v>219940.42560000002</v>
      </c>
      <c r="M45" s="118">
        <f t="shared" si="9"/>
        <v>202345.19155200003</v>
      </c>
      <c r="N45" s="118">
        <f t="shared" si="9"/>
        <v>186157.57622784004</v>
      </c>
      <c r="O45" s="118">
        <f t="shared" si="5"/>
        <v>171264.97012961283</v>
      </c>
      <c r="P45" s="118">
        <f t="shared" si="5"/>
        <v>157563.77251924382</v>
      </c>
      <c r="Q45" s="118">
        <f>+P45*0.92</f>
        <v>144958.67071770431</v>
      </c>
    </row>
    <row r="46" spans="1:17" ht="14.25" customHeight="1" x14ac:dyDescent="0.25">
      <c r="A46" s="116">
        <v>2</v>
      </c>
      <c r="B46" s="124" t="s">
        <v>274</v>
      </c>
      <c r="C46" s="125" t="s">
        <v>275</v>
      </c>
      <c r="D46" s="125"/>
      <c r="E46" s="125"/>
      <c r="F46" s="125"/>
      <c r="G46" s="125"/>
      <c r="H46" s="129">
        <v>50923</v>
      </c>
      <c r="I46" s="126">
        <v>50923</v>
      </c>
      <c r="J46" s="126">
        <f t="shared" si="10"/>
        <v>46849.16</v>
      </c>
      <c r="K46" s="126">
        <f t="shared" si="9"/>
        <v>43101.227200000008</v>
      </c>
      <c r="L46" s="126">
        <f t="shared" si="9"/>
        <v>39653.129024000009</v>
      </c>
      <c r="M46" s="118">
        <f t="shared" si="9"/>
        <v>36480.878702080008</v>
      </c>
      <c r="N46" s="118">
        <f t="shared" si="9"/>
        <v>33562.408405913608</v>
      </c>
      <c r="O46" s="118">
        <f t="shared" si="5"/>
        <v>30877.415733440521</v>
      </c>
      <c r="P46" s="118">
        <f t="shared" si="5"/>
        <v>28407.22247476528</v>
      </c>
      <c r="Q46" s="118">
        <f t="shared" ref="Q46:Q48" si="11">+P46*0.92</f>
        <v>26134.644676784057</v>
      </c>
    </row>
    <row r="47" spans="1:17" ht="98.45" customHeight="1" x14ac:dyDescent="0.25">
      <c r="A47" s="116">
        <v>3</v>
      </c>
      <c r="B47" s="124" t="s">
        <v>276</v>
      </c>
      <c r="C47" s="125" t="s">
        <v>277</v>
      </c>
      <c r="D47" s="125"/>
      <c r="E47" s="125"/>
      <c r="F47" s="125"/>
      <c r="G47" s="125"/>
      <c r="H47" s="129">
        <v>326937</v>
      </c>
      <c r="I47" s="126">
        <v>326937</v>
      </c>
      <c r="J47" s="126">
        <f t="shared" si="10"/>
        <v>300782.04000000004</v>
      </c>
      <c r="K47" s="126">
        <f t="shared" si="9"/>
        <v>276719.47680000006</v>
      </c>
      <c r="L47" s="126">
        <f t="shared" si="9"/>
        <v>254581.91865600008</v>
      </c>
      <c r="M47" s="118">
        <f t="shared" si="9"/>
        <v>234215.36516352009</v>
      </c>
      <c r="N47" s="118">
        <f t="shared" si="9"/>
        <v>215478.1359504385</v>
      </c>
      <c r="O47" s="118">
        <f t="shared" si="5"/>
        <v>198239.88507440343</v>
      </c>
      <c r="P47" s="118">
        <f t="shared" si="5"/>
        <v>182380.69426845116</v>
      </c>
      <c r="Q47" s="118">
        <f t="shared" si="11"/>
        <v>167790.23872697508</v>
      </c>
    </row>
    <row r="48" spans="1:17" ht="68.45" customHeight="1" x14ac:dyDescent="0.25">
      <c r="A48" s="116">
        <v>4</v>
      </c>
      <c r="B48" s="124" t="s">
        <v>278</v>
      </c>
      <c r="C48" s="117" t="s">
        <v>269</v>
      </c>
      <c r="D48" s="125"/>
      <c r="E48" s="125"/>
      <c r="F48" s="125"/>
      <c r="G48" s="125"/>
      <c r="H48" s="130">
        <v>166439</v>
      </c>
      <c r="I48" s="126">
        <v>166439</v>
      </c>
      <c r="J48" s="126">
        <f t="shared" si="10"/>
        <v>153123.88</v>
      </c>
      <c r="K48" s="126">
        <f t="shared" si="9"/>
        <v>140873.96960000001</v>
      </c>
      <c r="L48" s="126">
        <f t="shared" si="9"/>
        <v>129604.05203200002</v>
      </c>
      <c r="M48" s="118">
        <f t="shared" si="9"/>
        <v>119235.72786944003</v>
      </c>
      <c r="N48" s="118">
        <f t="shared" si="9"/>
        <v>109696.86963988483</v>
      </c>
      <c r="O48" s="118">
        <f t="shared" si="5"/>
        <v>100921.12006869404</v>
      </c>
      <c r="P48" s="118">
        <f t="shared" si="5"/>
        <v>92847.430463198529</v>
      </c>
      <c r="Q48" s="118">
        <f t="shared" si="11"/>
        <v>85419.636026142645</v>
      </c>
    </row>
    <row r="49" spans="1:17" ht="15.75" x14ac:dyDescent="0.25">
      <c r="A49" s="116"/>
      <c r="B49" s="651" t="s">
        <v>279</v>
      </c>
      <c r="C49" s="651"/>
      <c r="D49" s="125"/>
      <c r="E49" s="125"/>
      <c r="F49" s="125"/>
      <c r="G49" s="125"/>
      <c r="H49" s="125"/>
      <c r="I49" s="131" t="s">
        <v>280</v>
      </c>
      <c r="J49" s="125"/>
      <c r="K49" s="125"/>
      <c r="L49" s="125"/>
      <c r="M49" s="118"/>
      <c r="N49" s="118"/>
      <c r="O49" s="118"/>
      <c r="P49" s="118"/>
      <c r="Q49" s="118"/>
    </row>
    <row r="50" spans="1:17" ht="12.75" customHeight="1" x14ac:dyDescent="0.25">
      <c r="A50" s="116">
        <v>1</v>
      </c>
      <c r="B50" s="125" t="s">
        <v>272</v>
      </c>
      <c r="C50" s="125" t="s">
        <v>247</v>
      </c>
      <c r="D50" s="125"/>
      <c r="E50" s="125"/>
      <c r="F50" s="125"/>
      <c r="G50" s="125"/>
      <c r="H50" s="132"/>
      <c r="I50" s="126">
        <v>89300</v>
      </c>
      <c r="J50" s="126">
        <f t="shared" si="10"/>
        <v>82156</v>
      </c>
      <c r="K50" s="126">
        <f t="shared" si="9"/>
        <v>75583.520000000004</v>
      </c>
      <c r="L50" s="126">
        <f t="shared" si="9"/>
        <v>69536.838400000008</v>
      </c>
      <c r="M50" s="118">
        <f t="shared" si="9"/>
        <v>63973.891328000012</v>
      </c>
      <c r="N50" s="118">
        <f t="shared" si="9"/>
        <v>58855.980021760013</v>
      </c>
      <c r="O50" s="118">
        <f t="shared" si="5"/>
        <v>54147.501620019211</v>
      </c>
      <c r="P50" s="118">
        <f t="shared" si="5"/>
        <v>49815.701490417676</v>
      </c>
      <c r="Q50" s="118">
        <f>+P50*0.92</f>
        <v>45830.445371184265</v>
      </c>
    </row>
    <row r="51" spans="1:17" ht="15" customHeight="1" x14ac:dyDescent="0.25">
      <c r="A51" s="116">
        <v>2</v>
      </c>
      <c r="B51" s="125" t="s">
        <v>281</v>
      </c>
      <c r="C51" s="125" t="s">
        <v>282</v>
      </c>
      <c r="D51" s="125"/>
      <c r="E51" s="125"/>
      <c r="F51" s="125"/>
      <c r="G51" s="125"/>
      <c r="H51" s="132"/>
      <c r="I51" s="126">
        <v>11257</v>
      </c>
      <c r="J51" s="126">
        <f t="shared" si="10"/>
        <v>10356.44</v>
      </c>
      <c r="K51" s="126">
        <f t="shared" si="9"/>
        <v>9527.9248000000007</v>
      </c>
      <c r="L51" s="126">
        <f t="shared" si="9"/>
        <v>8765.6908160000003</v>
      </c>
      <c r="M51" s="118">
        <f t="shared" si="9"/>
        <v>8064.4355507200007</v>
      </c>
      <c r="N51" s="118">
        <f t="shared" si="9"/>
        <v>7419.2807066624009</v>
      </c>
      <c r="O51" s="118">
        <f t="shared" si="5"/>
        <v>6825.7382501294087</v>
      </c>
      <c r="P51" s="118">
        <f t="shared" si="5"/>
        <v>6279.6791901190563</v>
      </c>
      <c r="Q51" s="118">
        <f t="shared" ref="Q51:Q68" si="12">+P51*0.92</f>
        <v>5777.304854909532</v>
      </c>
    </row>
    <row r="52" spans="1:17" ht="14.25" customHeight="1" x14ac:dyDescent="0.25">
      <c r="A52" s="116">
        <v>3</v>
      </c>
      <c r="B52" s="124" t="s">
        <v>274</v>
      </c>
      <c r="C52" s="125" t="s">
        <v>282</v>
      </c>
      <c r="D52" s="125"/>
      <c r="E52" s="125"/>
      <c r="F52" s="125"/>
      <c r="G52" s="125"/>
      <c r="H52" s="132"/>
      <c r="I52" s="126">
        <v>16403</v>
      </c>
      <c r="J52" s="126">
        <f t="shared" si="10"/>
        <v>15090.76</v>
      </c>
      <c r="K52" s="126">
        <f t="shared" si="9"/>
        <v>13883.4992</v>
      </c>
      <c r="L52" s="126">
        <f t="shared" si="9"/>
        <v>12772.819264000002</v>
      </c>
      <c r="M52" s="118">
        <f t="shared" si="9"/>
        <v>11750.993722880003</v>
      </c>
      <c r="N52" s="118">
        <f t="shared" si="9"/>
        <v>10810.914225049602</v>
      </c>
      <c r="O52" s="118">
        <f t="shared" si="5"/>
        <v>9946.0410870456344</v>
      </c>
      <c r="P52" s="118">
        <f t="shared" si="5"/>
        <v>9150.3578000819834</v>
      </c>
      <c r="Q52" s="118">
        <f t="shared" si="12"/>
        <v>8418.3291760754255</v>
      </c>
    </row>
    <row r="53" spans="1:17" ht="30" x14ac:dyDescent="0.25">
      <c r="A53" s="116">
        <v>4</v>
      </c>
      <c r="B53" s="124" t="s">
        <v>283</v>
      </c>
      <c r="C53" s="125" t="s">
        <v>282</v>
      </c>
      <c r="D53" s="125"/>
      <c r="E53" s="125"/>
      <c r="F53" s="125"/>
      <c r="G53" s="125"/>
      <c r="H53" s="132"/>
      <c r="I53" s="126">
        <v>8590</v>
      </c>
      <c r="J53" s="126">
        <f t="shared" si="10"/>
        <v>7902.8</v>
      </c>
      <c r="K53" s="126">
        <f t="shared" si="9"/>
        <v>7270.5760000000009</v>
      </c>
      <c r="L53" s="126">
        <f t="shared" si="9"/>
        <v>6688.9299200000014</v>
      </c>
      <c r="M53" s="118">
        <f t="shared" si="9"/>
        <v>6153.8155264000015</v>
      </c>
      <c r="N53" s="118">
        <f t="shared" si="9"/>
        <v>5661.5102842880015</v>
      </c>
      <c r="O53" s="118">
        <f t="shared" si="5"/>
        <v>5208.5894615449615</v>
      </c>
      <c r="P53" s="118">
        <f t="shared" si="5"/>
        <v>4791.9023046213651</v>
      </c>
      <c r="Q53" s="118">
        <f t="shared" si="12"/>
        <v>4408.5501202516562</v>
      </c>
    </row>
    <row r="54" spans="1:17" ht="15.75" x14ac:dyDescent="0.25">
      <c r="A54" s="116"/>
      <c r="B54" s="133" t="s">
        <v>284</v>
      </c>
      <c r="C54" s="125"/>
      <c r="D54" s="125"/>
      <c r="E54" s="125"/>
      <c r="F54" s="125"/>
      <c r="G54" s="125"/>
      <c r="H54" s="125"/>
      <c r="I54" s="125"/>
      <c r="J54" s="131" t="s">
        <v>285</v>
      </c>
      <c r="K54" s="125"/>
      <c r="L54" s="125"/>
      <c r="M54" s="134"/>
      <c r="N54" s="125"/>
      <c r="O54" s="125"/>
      <c r="P54" s="125"/>
      <c r="Q54" s="118"/>
    </row>
    <row r="55" spans="1:17" ht="15.75" x14ac:dyDescent="0.25">
      <c r="A55" s="116">
        <v>1</v>
      </c>
      <c r="B55" s="125" t="s">
        <v>286</v>
      </c>
      <c r="C55" s="125" t="s">
        <v>287</v>
      </c>
      <c r="D55" s="125"/>
      <c r="E55" s="125"/>
      <c r="F55" s="125"/>
      <c r="G55" s="125"/>
      <c r="H55" s="132"/>
      <c r="I55" s="132"/>
      <c r="J55" s="125">
        <v>496900</v>
      </c>
      <c r="K55" s="125">
        <f>J55*0.92</f>
        <v>457148</v>
      </c>
      <c r="L55" s="125">
        <f t="shared" ref="L55:N68" si="13">K55*0.92</f>
        <v>420576.16000000003</v>
      </c>
      <c r="M55" s="118">
        <f t="shared" si="13"/>
        <v>386930.06720000005</v>
      </c>
      <c r="N55" s="118">
        <f t="shared" si="9"/>
        <v>355975.66182400007</v>
      </c>
      <c r="O55" s="118">
        <f t="shared" ref="O55:P58" si="14">+N55*0.92</f>
        <v>327497.60887808009</v>
      </c>
      <c r="P55" s="118">
        <f t="shared" si="14"/>
        <v>301297.80016783369</v>
      </c>
      <c r="Q55" s="118">
        <f t="shared" si="12"/>
        <v>277193.97615440702</v>
      </c>
    </row>
    <row r="56" spans="1:17" ht="15.75" x14ac:dyDescent="0.25">
      <c r="A56" s="116">
        <v>2</v>
      </c>
      <c r="B56" s="125" t="s">
        <v>288</v>
      </c>
      <c r="C56" s="125" t="s">
        <v>282</v>
      </c>
      <c r="D56" s="125"/>
      <c r="E56" s="125"/>
      <c r="F56" s="125"/>
      <c r="G56" s="125"/>
      <c r="H56" s="132"/>
      <c r="I56" s="132"/>
      <c r="J56" s="125">
        <v>17482</v>
      </c>
      <c r="K56" s="125">
        <f>J56*0.92</f>
        <v>16083.44</v>
      </c>
      <c r="L56" s="125">
        <f t="shared" si="13"/>
        <v>14796.764800000001</v>
      </c>
      <c r="M56" s="118">
        <f t="shared" si="13"/>
        <v>13613.023616000002</v>
      </c>
      <c r="N56" s="118">
        <f t="shared" si="9"/>
        <v>12523.981726720003</v>
      </c>
      <c r="O56" s="118">
        <f t="shared" si="14"/>
        <v>11522.063188582404</v>
      </c>
      <c r="P56" s="118">
        <f t="shared" si="14"/>
        <v>10600.298133495813</v>
      </c>
      <c r="Q56" s="118">
        <f t="shared" si="12"/>
        <v>9752.2742828161481</v>
      </c>
    </row>
    <row r="57" spans="1:17" ht="30" x14ac:dyDescent="0.25">
      <c r="A57" s="116">
        <v>3</v>
      </c>
      <c r="B57" s="124" t="s">
        <v>289</v>
      </c>
      <c r="C57" s="125" t="s">
        <v>290</v>
      </c>
      <c r="D57" s="125"/>
      <c r="E57" s="125"/>
      <c r="F57" s="125"/>
      <c r="G57" s="125"/>
      <c r="H57" s="132"/>
      <c r="I57" s="132"/>
      <c r="J57" s="125">
        <v>144000</v>
      </c>
      <c r="K57" s="125">
        <f>J57*0.92</f>
        <v>132480</v>
      </c>
      <c r="L57" s="125">
        <f t="shared" si="13"/>
        <v>121881.60000000001</v>
      </c>
      <c r="M57" s="118">
        <f t="shared" si="13"/>
        <v>112131.07200000001</v>
      </c>
      <c r="N57" s="118">
        <f t="shared" si="13"/>
        <v>103160.58624000002</v>
      </c>
      <c r="O57" s="118">
        <f t="shared" si="14"/>
        <v>94907.739340800021</v>
      </c>
      <c r="P57" s="118">
        <f t="shared" si="14"/>
        <v>87315.12019353603</v>
      </c>
      <c r="Q57" s="118">
        <f t="shared" si="12"/>
        <v>80329.910578053154</v>
      </c>
    </row>
    <row r="58" spans="1:17" ht="30" x14ac:dyDescent="0.25">
      <c r="A58" s="116">
        <v>4</v>
      </c>
      <c r="B58" s="124" t="s">
        <v>291</v>
      </c>
      <c r="C58" s="124" t="s">
        <v>292</v>
      </c>
      <c r="D58" s="125"/>
      <c r="E58" s="125"/>
      <c r="F58" s="125"/>
      <c r="G58" s="125"/>
      <c r="H58" s="132"/>
      <c r="I58" s="132"/>
      <c r="J58" s="125">
        <v>87691</v>
      </c>
      <c r="K58" s="125">
        <f>J58*0.92</f>
        <v>80675.72</v>
      </c>
      <c r="L58" s="125">
        <f t="shared" si="13"/>
        <v>74221.662400000001</v>
      </c>
      <c r="M58" s="118">
        <f t="shared" si="13"/>
        <v>68283.929408000011</v>
      </c>
      <c r="N58" s="118">
        <f t="shared" si="13"/>
        <v>62821.215055360015</v>
      </c>
      <c r="O58" s="118">
        <f t="shared" si="14"/>
        <v>57795.517850931217</v>
      </c>
      <c r="P58" s="118">
        <f t="shared" si="14"/>
        <v>53171.876422856723</v>
      </c>
      <c r="Q58" s="118">
        <f t="shared" si="12"/>
        <v>48918.126309028186</v>
      </c>
    </row>
    <row r="59" spans="1:17" ht="15.75" x14ac:dyDescent="0.25">
      <c r="A59" s="116"/>
      <c r="B59" s="133" t="s">
        <v>293</v>
      </c>
      <c r="C59" s="125"/>
      <c r="D59" s="125"/>
      <c r="E59" s="125"/>
      <c r="F59" s="125"/>
      <c r="G59" s="125"/>
      <c r="H59" s="125"/>
      <c r="I59" s="125"/>
      <c r="J59" s="125"/>
      <c r="K59" s="131" t="s">
        <v>294</v>
      </c>
      <c r="L59" s="125"/>
      <c r="M59" s="118"/>
      <c r="N59" s="118"/>
      <c r="O59" s="118"/>
      <c r="P59" s="118"/>
      <c r="Q59" s="118"/>
    </row>
    <row r="60" spans="1:17" x14ac:dyDescent="0.25">
      <c r="A60" s="116">
        <v>1</v>
      </c>
      <c r="B60" s="124" t="s">
        <v>295</v>
      </c>
      <c r="C60" s="124" t="s">
        <v>296</v>
      </c>
      <c r="D60" s="124"/>
      <c r="E60" s="125"/>
      <c r="F60" s="125"/>
      <c r="G60" s="125"/>
      <c r="H60" s="125"/>
      <c r="I60" s="125"/>
      <c r="J60" s="125"/>
      <c r="K60" s="125">
        <v>30300</v>
      </c>
      <c r="L60" s="125">
        <f t="shared" si="13"/>
        <v>27876</v>
      </c>
      <c r="M60" s="118">
        <f t="shared" si="13"/>
        <v>25645.920000000002</v>
      </c>
      <c r="N60" s="118">
        <f t="shared" si="13"/>
        <v>23594.246400000004</v>
      </c>
      <c r="O60" s="118">
        <f t="shared" ref="O60:P63" si="15">+N60*0.92</f>
        <v>21706.706688000006</v>
      </c>
      <c r="P60" s="118">
        <f t="shared" si="15"/>
        <v>19970.170152960007</v>
      </c>
      <c r="Q60" s="118">
        <f t="shared" si="12"/>
        <v>18372.556540723206</v>
      </c>
    </row>
    <row r="61" spans="1:17" ht="30" x14ac:dyDescent="0.25">
      <c r="A61" s="116">
        <v>2</v>
      </c>
      <c r="B61" s="124" t="s">
        <v>297</v>
      </c>
      <c r="C61" s="124" t="s">
        <v>296</v>
      </c>
      <c r="D61" s="124"/>
      <c r="E61" s="125"/>
      <c r="F61" s="125"/>
      <c r="G61" s="125"/>
      <c r="H61" s="125"/>
      <c r="I61" s="125"/>
      <c r="J61" s="125"/>
      <c r="K61" s="125">
        <v>14800</v>
      </c>
      <c r="L61" s="125">
        <f t="shared" si="13"/>
        <v>13616</v>
      </c>
      <c r="M61" s="118">
        <f t="shared" si="13"/>
        <v>12526.720000000001</v>
      </c>
      <c r="N61" s="118">
        <f t="shared" si="13"/>
        <v>11524.582400000001</v>
      </c>
      <c r="O61" s="118">
        <f t="shared" si="15"/>
        <v>10602.615808000002</v>
      </c>
      <c r="P61" s="118">
        <f t="shared" si="15"/>
        <v>9754.4065433600026</v>
      </c>
      <c r="Q61" s="118">
        <f t="shared" si="12"/>
        <v>8974.0540198912022</v>
      </c>
    </row>
    <row r="62" spans="1:17" ht="30" x14ac:dyDescent="0.25">
      <c r="A62" s="116">
        <v>3</v>
      </c>
      <c r="B62" s="124" t="s">
        <v>298</v>
      </c>
      <c r="C62" s="124" t="s">
        <v>296</v>
      </c>
      <c r="D62" s="124"/>
      <c r="E62" s="125"/>
      <c r="F62" s="125"/>
      <c r="G62" s="125"/>
      <c r="H62" s="125"/>
      <c r="I62" s="125"/>
      <c r="J62" s="125"/>
      <c r="K62" s="125">
        <v>16831</v>
      </c>
      <c r="L62" s="125">
        <f t="shared" si="13"/>
        <v>15484.52</v>
      </c>
      <c r="M62" s="118">
        <f t="shared" si="13"/>
        <v>14245.758400000001</v>
      </c>
      <c r="N62" s="118">
        <f t="shared" si="13"/>
        <v>13106.097728000001</v>
      </c>
      <c r="O62" s="118">
        <f t="shared" si="15"/>
        <v>12057.609909760002</v>
      </c>
      <c r="P62" s="118">
        <f t="shared" si="15"/>
        <v>11093.001116979201</v>
      </c>
      <c r="Q62" s="118">
        <f t="shared" si="12"/>
        <v>10205.561027620866</v>
      </c>
    </row>
    <row r="63" spans="1:17" x14ac:dyDescent="0.25">
      <c r="A63" s="116">
        <v>4</v>
      </c>
      <c r="B63" s="124" t="s">
        <v>299</v>
      </c>
      <c r="C63" s="124"/>
      <c r="D63" s="124"/>
      <c r="E63" s="125"/>
      <c r="F63" s="125"/>
      <c r="G63" s="125"/>
      <c r="H63" s="125"/>
      <c r="I63" s="125"/>
      <c r="J63" s="125"/>
      <c r="K63" s="125">
        <v>12700</v>
      </c>
      <c r="L63" s="125">
        <f t="shared" si="13"/>
        <v>11684</v>
      </c>
      <c r="M63" s="118">
        <f t="shared" si="13"/>
        <v>10749.28</v>
      </c>
      <c r="N63" s="118">
        <f t="shared" si="13"/>
        <v>9889.3376000000007</v>
      </c>
      <c r="O63" s="118">
        <f t="shared" si="15"/>
        <v>9098.1905920000008</v>
      </c>
      <c r="P63" s="118">
        <f t="shared" si="15"/>
        <v>8370.3353446400015</v>
      </c>
      <c r="Q63" s="118">
        <f t="shared" si="12"/>
        <v>7700.7085170688015</v>
      </c>
    </row>
    <row r="64" spans="1:17" ht="15.75" x14ac:dyDescent="0.25">
      <c r="A64" s="116"/>
      <c r="B64" s="133" t="s">
        <v>300</v>
      </c>
      <c r="C64" s="125"/>
      <c r="D64" s="125"/>
      <c r="E64" s="125"/>
      <c r="F64" s="125"/>
      <c r="G64" s="125"/>
      <c r="H64" s="125"/>
      <c r="I64" s="125"/>
      <c r="J64" s="125"/>
      <c r="K64" s="125"/>
      <c r="L64" s="131" t="s">
        <v>301</v>
      </c>
      <c r="M64" s="118"/>
      <c r="N64" s="118"/>
      <c r="O64" s="118"/>
      <c r="P64" s="118"/>
      <c r="Q64" s="118"/>
    </row>
    <row r="65" spans="1:17" x14ac:dyDescent="0.25">
      <c r="A65" s="116">
        <v>1</v>
      </c>
      <c r="B65" s="124" t="s">
        <v>295</v>
      </c>
      <c r="C65" s="124" t="s">
        <v>296</v>
      </c>
      <c r="D65" s="124"/>
      <c r="E65" s="124"/>
      <c r="F65" s="124"/>
      <c r="G65" s="124"/>
      <c r="H65" s="124"/>
      <c r="I65" s="124"/>
      <c r="J65" s="124"/>
      <c r="K65" s="124"/>
      <c r="L65" s="135">
        <v>25550</v>
      </c>
      <c r="M65" s="118">
        <f t="shared" si="13"/>
        <v>23506</v>
      </c>
      <c r="N65" s="118">
        <f t="shared" si="13"/>
        <v>21625.52</v>
      </c>
      <c r="O65" s="118">
        <f t="shared" ref="O65:P68" si="16">+N65*0.92</f>
        <v>19895.4784</v>
      </c>
      <c r="P65" s="118">
        <f t="shared" si="16"/>
        <v>18303.840128</v>
      </c>
      <c r="Q65" s="118">
        <f t="shared" si="12"/>
        <v>16839.53291776</v>
      </c>
    </row>
    <row r="66" spans="1:17" ht="16.5" customHeight="1" x14ac:dyDescent="0.25">
      <c r="A66" s="116">
        <v>2</v>
      </c>
      <c r="B66" s="124" t="s">
        <v>302</v>
      </c>
      <c r="C66" s="124" t="s">
        <v>296</v>
      </c>
      <c r="D66" s="124"/>
      <c r="E66" s="124"/>
      <c r="F66" s="124"/>
      <c r="G66" s="124"/>
      <c r="H66" s="124"/>
      <c r="I66" s="124"/>
      <c r="J66" s="124"/>
      <c r="K66" s="124"/>
      <c r="L66" s="135">
        <v>13160</v>
      </c>
      <c r="M66" s="118">
        <f>L66*0.92</f>
        <v>12107.2</v>
      </c>
      <c r="N66" s="118">
        <f t="shared" si="13"/>
        <v>11138.624000000002</v>
      </c>
      <c r="O66" s="118">
        <f t="shared" si="16"/>
        <v>10247.534080000001</v>
      </c>
      <c r="P66" s="118">
        <f t="shared" si="16"/>
        <v>9427.731353600002</v>
      </c>
      <c r="Q66" s="118">
        <f t="shared" si="12"/>
        <v>8673.5128453120014</v>
      </c>
    </row>
    <row r="67" spans="1:17" ht="30" x14ac:dyDescent="0.25">
      <c r="A67" s="116">
        <v>3</v>
      </c>
      <c r="B67" s="124" t="s">
        <v>303</v>
      </c>
      <c r="C67" s="124" t="s">
        <v>304</v>
      </c>
      <c r="D67" s="124"/>
      <c r="E67" s="124"/>
      <c r="F67" s="124"/>
      <c r="G67" s="124"/>
      <c r="H67" s="124"/>
      <c r="I67" s="124"/>
      <c r="J67" s="124"/>
      <c r="K67" s="124"/>
      <c r="L67" s="135">
        <f>24763.92+24763.92+13569.29</f>
        <v>63097.13</v>
      </c>
      <c r="M67" s="135">
        <f>24763.92+24763.92+13569.29</f>
        <v>63097.13</v>
      </c>
      <c r="N67" s="118">
        <f t="shared" si="13"/>
        <v>58049.359600000003</v>
      </c>
      <c r="O67" s="118">
        <f t="shared" si="16"/>
        <v>53405.410832000009</v>
      </c>
      <c r="P67" s="118">
        <f t="shared" si="16"/>
        <v>49132.977965440012</v>
      </c>
      <c r="Q67" s="118">
        <f t="shared" si="12"/>
        <v>45202.33972820481</v>
      </c>
    </row>
    <row r="68" spans="1:17" x14ac:dyDescent="0.25">
      <c r="A68" s="116">
        <v>4</v>
      </c>
      <c r="B68" s="124" t="s">
        <v>305</v>
      </c>
      <c r="C68" s="124" t="s">
        <v>306</v>
      </c>
      <c r="D68" s="124"/>
      <c r="E68" s="124"/>
      <c r="F68" s="124"/>
      <c r="G68" s="124"/>
      <c r="H68" s="124"/>
      <c r="I68" s="124"/>
      <c r="J68" s="124"/>
      <c r="K68" s="124"/>
      <c r="L68" s="135">
        <v>18414</v>
      </c>
      <c r="M68" s="135">
        <f>L68*0.92</f>
        <v>16940.88</v>
      </c>
      <c r="N68" s="118">
        <f t="shared" si="13"/>
        <v>15585.609600000002</v>
      </c>
      <c r="O68" s="118">
        <f t="shared" si="16"/>
        <v>14338.760832000002</v>
      </c>
      <c r="P68" s="118">
        <f t="shared" si="16"/>
        <v>13191.659965440002</v>
      </c>
      <c r="Q68" s="118">
        <f t="shared" si="12"/>
        <v>12136.327168204802</v>
      </c>
    </row>
    <row r="69" spans="1:17" x14ac:dyDescent="0.25">
      <c r="A69" s="116">
        <v>5</v>
      </c>
      <c r="B69" s="124" t="s">
        <v>307</v>
      </c>
      <c r="C69" s="124" t="s">
        <v>308</v>
      </c>
      <c r="D69" s="124"/>
      <c r="E69" s="124"/>
      <c r="F69" s="124"/>
      <c r="G69" s="124"/>
      <c r="H69" s="124"/>
      <c r="I69" s="124"/>
      <c r="J69" s="124"/>
      <c r="K69" s="124"/>
      <c r="L69" s="124"/>
      <c r="M69" s="135">
        <v>100000</v>
      </c>
      <c r="N69" s="118">
        <v>200000</v>
      </c>
      <c r="O69" s="118">
        <v>250000</v>
      </c>
      <c r="P69" s="118">
        <f>+O69</f>
        <v>250000</v>
      </c>
      <c r="Q69" s="118">
        <v>250000</v>
      </c>
    </row>
    <row r="70" spans="1:17" ht="25.5" customHeight="1" x14ac:dyDescent="0.25">
      <c r="A70" s="116"/>
      <c r="B70" s="645" t="s">
        <v>309</v>
      </c>
      <c r="C70" s="645"/>
      <c r="D70" s="645"/>
      <c r="E70" s="645"/>
      <c r="F70" s="645"/>
      <c r="G70" s="125"/>
      <c r="H70" s="125"/>
      <c r="I70" s="125"/>
      <c r="J70" s="125"/>
      <c r="K70" s="125"/>
      <c r="L70" s="125"/>
      <c r="M70" s="118"/>
      <c r="N70" s="118"/>
      <c r="O70" s="118"/>
      <c r="P70" s="118"/>
      <c r="Q70" s="118"/>
    </row>
    <row r="71" spans="1:17" ht="15.75" x14ac:dyDescent="0.25">
      <c r="A71" s="116"/>
      <c r="B71" s="133" t="s">
        <v>310</v>
      </c>
      <c r="C71" s="125"/>
      <c r="D71" s="125"/>
      <c r="E71" s="125"/>
      <c r="F71" s="125"/>
      <c r="G71" s="125"/>
      <c r="H71" s="125"/>
      <c r="I71" s="131"/>
      <c r="J71" s="125"/>
      <c r="K71" s="125"/>
      <c r="L71" s="125"/>
      <c r="M71" s="136" t="s">
        <v>311</v>
      </c>
      <c r="N71" s="118"/>
      <c r="O71" s="118"/>
      <c r="P71" s="118"/>
      <c r="Q71" s="118"/>
    </row>
    <row r="72" spans="1:17" ht="30" x14ac:dyDescent="0.25">
      <c r="A72" s="116">
        <v>1</v>
      </c>
      <c r="B72" s="124" t="s">
        <v>312</v>
      </c>
      <c r="C72" s="125" t="s">
        <v>296</v>
      </c>
      <c r="D72" s="125"/>
      <c r="E72" s="125"/>
      <c r="F72" s="125"/>
      <c r="G72" s="125"/>
      <c r="H72" s="125"/>
      <c r="I72" s="125"/>
      <c r="J72" s="125"/>
      <c r="K72" s="125"/>
      <c r="L72" s="125"/>
      <c r="M72" s="118">
        <v>8000</v>
      </c>
      <c r="N72" s="118">
        <f t="shared" ref="N72:N77" si="17">M72*0.92</f>
        <v>7360</v>
      </c>
      <c r="O72" s="118">
        <f t="shared" ref="O72:Q79" si="18">+N72*0.92</f>
        <v>6771.2000000000007</v>
      </c>
      <c r="P72" s="118">
        <f t="shared" si="18"/>
        <v>6229.5040000000008</v>
      </c>
      <c r="Q72" s="118">
        <f t="shared" si="18"/>
        <v>5731.143680000001</v>
      </c>
    </row>
    <row r="73" spans="1:17" ht="26.25" customHeight="1" x14ac:dyDescent="0.25">
      <c r="A73" s="116">
        <v>2</v>
      </c>
      <c r="B73" s="124" t="s">
        <v>313</v>
      </c>
      <c r="C73" s="125" t="s">
        <v>306</v>
      </c>
      <c r="D73" s="125"/>
      <c r="E73" s="125"/>
      <c r="F73" s="125"/>
      <c r="G73" s="125"/>
      <c r="H73" s="125"/>
      <c r="I73" s="125"/>
      <c r="J73" s="125"/>
      <c r="K73" s="125"/>
      <c r="L73" s="125"/>
      <c r="M73" s="118">
        <f>13160*2</f>
        <v>26320</v>
      </c>
      <c r="N73" s="118">
        <f t="shared" si="17"/>
        <v>24214.400000000001</v>
      </c>
      <c r="O73" s="118">
        <f t="shared" si="18"/>
        <v>22277.248000000003</v>
      </c>
      <c r="P73" s="118">
        <f t="shared" si="18"/>
        <v>20495.068160000003</v>
      </c>
      <c r="Q73" s="118">
        <f t="shared" si="18"/>
        <v>18855.462707200004</v>
      </c>
    </row>
    <row r="74" spans="1:17" ht="30" x14ac:dyDescent="0.25">
      <c r="A74" s="116">
        <v>3</v>
      </c>
      <c r="B74" s="124" t="s">
        <v>314</v>
      </c>
      <c r="C74" s="125" t="s">
        <v>315</v>
      </c>
      <c r="D74" s="125"/>
      <c r="E74" s="125"/>
      <c r="F74" s="125"/>
      <c r="G74" s="125"/>
      <c r="H74" s="125"/>
      <c r="I74" s="125"/>
      <c r="J74" s="125"/>
      <c r="K74" s="125"/>
      <c r="L74" s="125"/>
      <c r="M74" s="118">
        <v>37682</v>
      </c>
      <c r="N74" s="118">
        <f t="shared" si="17"/>
        <v>34667.440000000002</v>
      </c>
      <c r="O74" s="118">
        <f t="shared" si="18"/>
        <v>31894.044800000003</v>
      </c>
      <c r="P74" s="118">
        <f t="shared" si="18"/>
        <v>29342.521216000005</v>
      </c>
      <c r="Q74" s="118">
        <f t="shared" si="18"/>
        <v>26995.119518720006</v>
      </c>
    </row>
    <row r="75" spans="1:17" ht="30" x14ac:dyDescent="0.25">
      <c r="A75" s="116">
        <v>4</v>
      </c>
      <c r="B75" s="124" t="s">
        <v>316</v>
      </c>
      <c r="C75" s="125"/>
      <c r="D75" s="125"/>
      <c r="E75" s="125"/>
      <c r="F75" s="125"/>
      <c r="G75" s="125"/>
      <c r="H75" s="125"/>
      <c r="I75" s="125"/>
      <c r="J75" s="125"/>
      <c r="K75" s="125"/>
      <c r="L75" s="125"/>
      <c r="M75" s="118">
        <v>26248</v>
      </c>
      <c r="N75" s="118">
        <f t="shared" si="17"/>
        <v>24148.16</v>
      </c>
      <c r="O75" s="118">
        <f t="shared" si="18"/>
        <v>22216.307199999999</v>
      </c>
      <c r="P75" s="118">
        <f t="shared" si="18"/>
        <v>20439.002624000001</v>
      </c>
      <c r="Q75" s="118">
        <f t="shared" si="18"/>
        <v>18803.882414080002</v>
      </c>
    </row>
    <row r="76" spans="1:17" ht="14.25" customHeight="1" x14ac:dyDescent="0.25">
      <c r="A76" s="116">
        <v>5</v>
      </c>
      <c r="B76" s="124" t="s">
        <v>317</v>
      </c>
      <c r="C76" s="125" t="s">
        <v>318</v>
      </c>
      <c r="D76" s="125"/>
      <c r="E76" s="125"/>
      <c r="F76" s="125"/>
      <c r="G76" s="125"/>
      <c r="H76" s="125"/>
      <c r="I76" s="125"/>
      <c r="J76" s="125"/>
      <c r="K76" s="125"/>
      <c r="L76" s="125"/>
      <c r="M76" s="118">
        <v>34235</v>
      </c>
      <c r="N76" s="118">
        <f t="shared" si="17"/>
        <v>31496.2</v>
      </c>
      <c r="O76" s="118">
        <f t="shared" si="18"/>
        <v>28976.504000000001</v>
      </c>
      <c r="P76" s="118">
        <f t="shared" si="18"/>
        <v>26658.383680000003</v>
      </c>
      <c r="Q76" s="118">
        <f t="shared" si="18"/>
        <v>24525.712985600003</v>
      </c>
    </row>
    <row r="77" spans="1:17" x14ac:dyDescent="0.25">
      <c r="A77" s="116">
        <v>6</v>
      </c>
      <c r="B77" s="124" t="s">
        <v>319</v>
      </c>
      <c r="C77" s="125" t="s">
        <v>296</v>
      </c>
      <c r="D77" s="125"/>
      <c r="E77" s="125"/>
      <c r="F77" s="125"/>
      <c r="G77" s="125"/>
      <c r="H77" s="125"/>
      <c r="I77" s="125"/>
      <c r="J77" s="125"/>
      <c r="K77" s="125"/>
      <c r="L77" s="125"/>
      <c r="M77" s="118">
        <v>35500</v>
      </c>
      <c r="N77" s="118">
        <f t="shared" si="17"/>
        <v>32660</v>
      </c>
      <c r="O77" s="118">
        <f t="shared" si="18"/>
        <v>30047.200000000001</v>
      </c>
      <c r="P77" s="118">
        <f t="shared" si="18"/>
        <v>27643.424000000003</v>
      </c>
      <c r="Q77" s="118">
        <f t="shared" si="18"/>
        <v>25431.950080000002</v>
      </c>
    </row>
    <row r="78" spans="1:17" ht="15.75" x14ac:dyDescent="0.25">
      <c r="A78" s="116"/>
      <c r="B78" s="133" t="s">
        <v>320</v>
      </c>
      <c r="C78" s="125"/>
      <c r="D78" s="125"/>
      <c r="E78" s="125"/>
      <c r="F78" s="125"/>
      <c r="G78" s="125"/>
      <c r="H78" s="125"/>
      <c r="I78" s="131"/>
      <c r="J78" s="125"/>
      <c r="K78" s="125"/>
      <c r="L78" s="125"/>
      <c r="M78" s="131" t="s">
        <v>321</v>
      </c>
      <c r="N78" s="125"/>
      <c r="O78" s="125"/>
      <c r="P78" s="125"/>
      <c r="Q78" s="118"/>
    </row>
    <row r="79" spans="1:17" x14ac:dyDescent="0.25">
      <c r="A79" s="116">
        <v>1</v>
      </c>
      <c r="B79" s="124" t="s">
        <v>322</v>
      </c>
      <c r="C79" s="125" t="s">
        <v>296</v>
      </c>
      <c r="D79" s="125"/>
      <c r="E79" s="125"/>
      <c r="F79" s="125"/>
      <c r="G79" s="125"/>
      <c r="H79" s="125"/>
      <c r="I79" s="125"/>
      <c r="J79" s="125"/>
      <c r="K79" s="125"/>
      <c r="L79" s="125"/>
      <c r="M79" s="134"/>
      <c r="N79" s="125">
        <v>6250</v>
      </c>
      <c r="O79" s="125">
        <v>6250</v>
      </c>
      <c r="P79" s="125">
        <f>+O79*0.92</f>
        <v>5750</v>
      </c>
      <c r="Q79" s="118">
        <f t="shared" si="18"/>
        <v>5290</v>
      </c>
    </row>
    <row r="80" spans="1:17" ht="20.25" customHeight="1" x14ac:dyDescent="0.25">
      <c r="A80" s="115"/>
      <c r="M80" s="646" t="s">
        <v>76</v>
      </c>
      <c r="N80" s="647"/>
      <c r="O80" s="648"/>
      <c r="P80" s="137">
        <f>SUM(P2:P77)</f>
        <v>5879358.0094658025</v>
      </c>
      <c r="Q80" s="137">
        <f>SUM(Q2:Q77)</f>
        <v>5445009.3687085388</v>
      </c>
    </row>
    <row r="81" spans="1:1" x14ac:dyDescent="0.25">
      <c r="A81" s="115" t="s">
        <v>323</v>
      </c>
    </row>
    <row r="82" spans="1:1" x14ac:dyDescent="0.25">
      <c r="A82" s="115"/>
    </row>
    <row r="83" spans="1:1" x14ac:dyDescent="0.25">
      <c r="A83" s="115"/>
    </row>
    <row r="84" spans="1:1" x14ac:dyDescent="0.25">
      <c r="A84" s="115"/>
    </row>
    <row r="85" spans="1:1" x14ac:dyDescent="0.25">
      <c r="A85" s="115"/>
    </row>
    <row r="86" spans="1:1" x14ac:dyDescent="0.25">
      <c r="A86" s="115"/>
    </row>
    <row r="87" spans="1:1" x14ac:dyDescent="0.25">
      <c r="A87" s="115"/>
    </row>
    <row r="88" spans="1:1" x14ac:dyDescent="0.25">
      <c r="A88" s="115"/>
    </row>
    <row r="89" spans="1:1" x14ac:dyDescent="0.25">
      <c r="A89" s="115"/>
    </row>
  </sheetData>
  <mergeCells count="8">
    <mergeCell ref="B70:F70"/>
    <mergeCell ref="M80:O80"/>
    <mergeCell ref="D1:P1"/>
    <mergeCell ref="B18:M18"/>
    <mergeCell ref="B19:C19"/>
    <mergeCell ref="B28:C28"/>
    <mergeCell ref="B44:C44"/>
    <mergeCell ref="B49:C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7"/>
  <sheetViews>
    <sheetView workbookViewId="0">
      <selection activeCell="D21" sqref="D21"/>
    </sheetView>
  </sheetViews>
  <sheetFormatPr defaultRowHeight="15" x14ac:dyDescent="0.25"/>
  <cols>
    <col min="1" max="1" width="19.5703125" customWidth="1"/>
    <col min="2" max="2" width="21.28515625" customWidth="1"/>
    <col min="3" max="3" width="16.5703125" customWidth="1"/>
    <col min="4" max="4" width="12.85546875" bestFit="1" customWidth="1"/>
    <col min="5" max="5" width="11.85546875" bestFit="1" customWidth="1"/>
    <col min="6" max="8" width="14.5703125" bestFit="1" customWidth="1"/>
    <col min="10" max="10" width="12.85546875" bestFit="1" customWidth="1"/>
    <col min="11" max="11" width="14.5703125" bestFit="1" customWidth="1"/>
    <col min="257" max="257" width="37.7109375" customWidth="1"/>
    <col min="258" max="258" width="21.28515625" customWidth="1"/>
    <col min="259" max="259" width="22.140625" customWidth="1"/>
    <col min="513" max="513" width="37.7109375" customWidth="1"/>
    <col min="514" max="514" width="21.28515625" customWidth="1"/>
    <col min="515" max="515" width="22.140625" customWidth="1"/>
    <col min="769" max="769" width="37.7109375" customWidth="1"/>
    <col min="770" max="770" width="21.28515625" customWidth="1"/>
    <col min="771" max="771" width="22.140625" customWidth="1"/>
    <col min="1025" max="1025" width="37.7109375" customWidth="1"/>
    <col min="1026" max="1026" width="21.28515625" customWidth="1"/>
    <col min="1027" max="1027" width="22.140625" customWidth="1"/>
    <col min="1281" max="1281" width="37.7109375" customWidth="1"/>
    <col min="1282" max="1282" width="21.28515625" customWidth="1"/>
    <col min="1283" max="1283" width="22.140625" customWidth="1"/>
    <col min="1537" max="1537" width="37.7109375" customWidth="1"/>
    <col min="1538" max="1538" width="21.28515625" customWidth="1"/>
    <col min="1539" max="1539" width="22.140625" customWidth="1"/>
    <col min="1793" max="1793" width="37.7109375" customWidth="1"/>
    <col min="1794" max="1794" width="21.28515625" customWidth="1"/>
    <col min="1795" max="1795" width="22.140625" customWidth="1"/>
    <col min="2049" max="2049" width="37.7109375" customWidth="1"/>
    <col min="2050" max="2050" width="21.28515625" customWidth="1"/>
    <col min="2051" max="2051" width="22.140625" customWidth="1"/>
    <col min="2305" max="2305" width="37.7109375" customWidth="1"/>
    <col min="2306" max="2306" width="21.28515625" customWidth="1"/>
    <col min="2307" max="2307" width="22.140625" customWidth="1"/>
    <col min="2561" max="2561" width="37.7109375" customWidth="1"/>
    <col min="2562" max="2562" width="21.28515625" customWidth="1"/>
    <col min="2563" max="2563" width="22.140625" customWidth="1"/>
    <col min="2817" max="2817" width="37.7109375" customWidth="1"/>
    <col min="2818" max="2818" width="21.28515625" customWidth="1"/>
    <col min="2819" max="2819" width="22.140625" customWidth="1"/>
    <col min="3073" max="3073" width="37.7109375" customWidth="1"/>
    <col min="3074" max="3074" width="21.28515625" customWidth="1"/>
    <col min="3075" max="3075" width="22.140625" customWidth="1"/>
    <col min="3329" max="3329" width="37.7109375" customWidth="1"/>
    <col min="3330" max="3330" width="21.28515625" customWidth="1"/>
    <col min="3331" max="3331" width="22.140625" customWidth="1"/>
    <col min="3585" max="3585" width="37.7109375" customWidth="1"/>
    <col min="3586" max="3586" width="21.28515625" customWidth="1"/>
    <col min="3587" max="3587" width="22.140625" customWidth="1"/>
    <col min="3841" max="3841" width="37.7109375" customWidth="1"/>
    <col min="3842" max="3842" width="21.28515625" customWidth="1"/>
    <col min="3843" max="3843" width="22.140625" customWidth="1"/>
    <col min="4097" max="4097" width="37.7109375" customWidth="1"/>
    <col min="4098" max="4098" width="21.28515625" customWidth="1"/>
    <col min="4099" max="4099" width="22.140625" customWidth="1"/>
    <col min="4353" max="4353" width="37.7109375" customWidth="1"/>
    <col min="4354" max="4354" width="21.28515625" customWidth="1"/>
    <col min="4355" max="4355" width="22.140625" customWidth="1"/>
    <col min="4609" max="4609" width="37.7109375" customWidth="1"/>
    <col min="4610" max="4610" width="21.28515625" customWidth="1"/>
    <col min="4611" max="4611" width="22.140625" customWidth="1"/>
    <col min="4865" max="4865" width="37.7109375" customWidth="1"/>
    <col min="4866" max="4866" width="21.28515625" customWidth="1"/>
    <col min="4867" max="4867" width="22.140625" customWidth="1"/>
    <col min="5121" max="5121" width="37.7109375" customWidth="1"/>
    <col min="5122" max="5122" width="21.28515625" customWidth="1"/>
    <col min="5123" max="5123" width="22.140625" customWidth="1"/>
    <col min="5377" max="5377" width="37.7109375" customWidth="1"/>
    <col min="5378" max="5378" width="21.28515625" customWidth="1"/>
    <col min="5379" max="5379" width="22.140625" customWidth="1"/>
    <col min="5633" max="5633" width="37.7109375" customWidth="1"/>
    <col min="5634" max="5634" width="21.28515625" customWidth="1"/>
    <col min="5635" max="5635" width="22.140625" customWidth="1"/>
    <col min="5889" max="5889" width="37.7109375" customWidth="1"/>
    <col min="5890" max="5890" width="21.28515625" customWidth="1"/>
    <col min="5891" max="5891" width="22.140625" customWidth="1"/>
    <col min="6145" max="6145" width="37.7109375" customWidth="1"/>
    <col min="6146" max="6146" width="21.28515625" customWidth="1"/>
    <col min="6147" max="6147" width="22.140625" customWidth="1"/>
    <col min="6401" max="6401" width="37.7109375" customWidth="1"/>
    <col min="6402" max="6402" width="21.28515625" customWidth="1"/>
    <col min="6403" max="6403" width="22.140625" customWidth="1"/>
    <col min="6657" max="6657" width="37.7109375" customWidth="1"/>
    <col min="6658" max="6658" width="21.28515625" customWidth="1"/>
    <col min="6659" max="6659" width="22.140625" customWidth="1"/>
    <col min="6913" max="6913" width="37.7109375" customWidth="1"/>
    <col min="6914" max="6914" width="21.28515625" customWidth="1"/>
    <col min="6915" max="6915" width="22.140625" customWidth="1"/>
    <col min="7169" max="7169" width="37.7109375" customWidth="1"/>
    <col min="7170" max="7170" width="21.28515625" customWidth="1"/>
    <col min="7171" max="7171" width="22.140625" customWidth="1"/>
    <col min="7425" max="7425" width="37.7109375" customWidth="1"/>
    <col min="7426" max="7426" width="21.28515625" customWidth="1"/>
    <col min="7427" max="7427" width="22.140625" customWidth="1"/>
    <col min="7681" max="7681" width="37.7109375" customWidth="1"/>
    <col min="7682" max="7682" width="21.28515625" customWidth="1"/>
    <col min="7683" max="7683" width="22.140625" customWidth="1"/>
    <col min="7937" max="7937" width="37.7109375" customWidth="1"/>
    <col min="7938" max="7938" width="21.28515625" customWidth="1"/>
    <col min="7939" max="7939" width="22.140625" customWidth="1"/>
    <col min="8193" max="8193" width="37.7109375" customWidth="1"/>
    <col min="8194" max="8194" width="21.28515625" customWidth="1"/>
    <col min="8195" max="8195" width="22.140625" customWidth="1"/>
    <col min="8449" max="8449" width="37.7109375" customWidth="1"/>
    <col min="8450" max="8450" width="21.28515625" customWidth="1"/>
    <col min="8451" max="8451" width="22.140625" customWidth="1"/>
    <col min="8705" max="8705" width="37.7109375" customWidth="1"/>
    <col min="8706" max="8706" width="21.28515625" customWidth="1"/>
    <col min="8707" max="8707" width="22.140625" customWidth="1"/>
    <col min="8961" max="8961" width="37.7109375" customWidth="1"/>
    <col min="8962" max="8962" width="21.28515625" customWidth="1"/>
    <col min="8963" max="8963" width="22.140625" customWidth="1"/>
    <col min="9217" max="9217" width="37.7109375" customWidth="1"/>
    <col min="9218" max="9218" width="21.28515625" customWidth="1"/>
    <col min="9219" max="9219" width="22.140625" customWidth="1"/>
    <col min="9473" max="9473" width="37.7109375" customWidth="1"/>
    <col min="9474" max="9474" width="21.28515625" customWidth="1"/>
    <col min="9475" max="9475" width="22.140625" customWidth="1"/>
    <col min="9729" max="9729" width="37.7109375" customWidth="1"/>
    <col min="9730" max="9730" width="21.28515625" customWidth="1"/>
    <col min="9731" max="9731" width="22.140625" customWidth="1"/>
    <col min="9985" max="9985" width="37.7109375" customWidth="1"/>
    <col min="9986" max="9986" width="21.28515625" customWidth="1"/>
    <col min="9987" max="9987" width="22.140625" customWidth="1"/>
    <col min="10241" max="10241" width="37.7109375" customWidth="1"/>
    <col min="10242" max="10242" width="21.28515625" customWidth="1"/>
    <col min="10243" max="10243" width="22.140625" customWidth="1"/>
    <col min="10497" max="10497" width="37.7109375" customWidth="1"/>
    <col min="10498" max="10498" width="21.28515625" customWidth="1"/>
    <col min="10499" max="10499" width="22.140625" customWidth="1"/>
    <col min="10753" max="10753" width="37.7109375" customWidth="1"/>
    <col min="10754" max="10754" width="21.28515625" customWidth="1"/>
    <col min="10755" max="10755" width="22.140625" customWidth="1"/>
    <col min="11009" max="11009" width="37.7109375" customWidth="1"/>
    <col min="11010" max="11010" width="21.28515625" customWidth="1"/>
    <col min="11011" max="11011" width="22.140625" customWidth="1"/>
    <col min="11265" max="11265" width="37.7109375" customWidth="1"/>
    <col min="11266" max="11266" width="21.28515625" customWidth="1"/>
    <col min="11267" max="11267" width="22.140625" customWidth="1"/>
    <col min="11521" max="11521" width="37.7109375" customWidth="1"/>
    <col min="11522" max="11522" width="21.28515625" customWidth="1"/>
    <col min="11523" max="11523" width="22.140625" customWidth="1"/>
    <col min="11777" max="11777" width="37.7109375" customWidth="1"/>
    <col min="11778" max="11778" width="21.28515625" customWidth="1"/>
    <col min="11779" max="11779" width="22.140625" customWidth="1"/>
    <col min="12033" max="12033" width="37.7109375" customWidth="1"/>
    <col min="12034" max="12034" width="21.28515625" customWidth="1"/>
    <col min="12035" max="12035" width="22.140625" customWidth="1"/>
    <col min="12289" max="12289" width="37.7109375" customWidth="1"/>
    <col min="12290" max="12290" width="21.28515625" customWidth="1"/>
    <col min="12291" max="12291" width="22.140625" customWidth="1"/>
    <col min="12545" max="12545" width="37.7109375" customWidth="1"/>
    <col min="12546" max="12546" width="21.28515625" customWidth="1"/>
    <col min="12547" max="12547" width="22.140625" customWidth="1"/>
    <col min="12801" max="12801" width="37.7109375" customWidth="1"/>
    <col min="12802" max="12802" width="21.28515625" customWidth="1"/>
    <col min="12803" max="12803" width="22.140625" customWidth="1"/>
    <col min="13057" max="13057" width="37.7109375" customWidth="1"/>
    <col min="13058" max="13058" width="21.28515625" customWidth="1"/>
    <col min="13059" max="13059" width="22.140625" customWidth="1"/>
    <col min="13313" max="13313" width="37.7109375" customWidth="1"/>
    <col min="13314" max="13314" width="21.28515625" customWidth="1"/>
    <col min="13315" max="13315" width="22.140625" customWidth="1"/>
    <col min="13569" max="13569" width="37.7109375" customWidth="1"/>
    <col min="13570" max="13570" width="21.28515625" customWidth="1"/>
    <col min="13571" max="13571" width="22.140625" customWidth="1"/>
    <col min="13825" max="13825" width="37.7109375" customWidth="1"/>
    <col min="13826" max="13826" width="21.28515625" customWidth="1"/>
    <col min="13827" max="13827" width="22.140625" customWidth="1"/>
    <col min="14081" max="14081" width="37.7109375" customWidth="1"/>
    <col min="14082" max="14082" width="21.28515625" customWidth="1"/>
    <col min="14083" max="14083" width="22.140625" customWidth="1"/>
    <col min="14337" max="14337" width="37.7109375" customWidth="1"/>
    <col min="14338" max="14338" width="21.28515625" customWidth="1"/>
    <col min="14339" max="14339" width="22.140625" customWidth="1"/>
    <col min="14593" max="14593" width="37.7109375" customWidth="1"/>
    <col min="14594" max="14594" width="21.28515625" customWidth="1"/>
    <col min="14595" max="14595" width="22.140625" customWidth="1"/>
    <col min="14849" max="14849" width="37.7109375" customWidth="1"/>
    <col min="14850" max="14850" width="21.28515625" customWidth="1"/>
    <col min="14851" max="14851" width="22.140625" customWidth="1"/>
    <col min="15105" max="15105" width="37.7109375" customWidth="1"/>
    <col min="15106" max="15106" width="21.28515625" customWidth="1"/>
    <col min="15107" max="15107" width="22.140625" customWidth="1"/>
    <col min="15361" max="15361" width="37.7109375" customWidth="1"/>
    <col min="15362" max="15362" width="21.28515625" customWidth="1"/>
    <col min="15363" max="15363" width="22.140625" customWidth="1"/>
    <col min="15617" max="15617" width="37.7109375" customWidth="1"/>
    <col min="15618" max="15618" width="21.28515625" customWidth="1"/>
    <col min="15619" max="15619" width="22.140625" customWidth="1"/>
    <col min="15873" max="15873" width="37.7109375" customWidth="1"/>
    <col min="15874" max="15874" width="21.28515625" customWidth="1"/>
    <col min="15875" max="15875" width="22.140625" customWidth="1"/>
    <col min="16129" max="16129" width="37.7109375" customWidth="1"/>
    <col min="16130" max="16130" width="21.28515625" customWidth="1"/>
    <col min="16131" max="16131" width="22.140625" customWidth="1"/>
  </cols>
  <sheetData>
    <row r="1" spans="1:16" x14ac:dyDescent="0.25">
      <c r="A1" s="29" t="s">
        <v>75</v>
      </c>
    </row>
    <row r="3" spans="1:16" x14ac:dyDescent="0.25">
      <c r="A3" s="556" t="s">
        <v>101</v>
      </c>
      <c r="B3" s="556" t="s">
        <v>102</v>
      </c>
      <c r="C3" s="554" t="s">
        <v>103</v>
      </c>
      <c r="D3" s="554"/>
      <c r="E3" s="554"/>
      <c r="F3" s="554"/>
      <c r="G3" s="554"/>
      <c r="H3" s="555" t="s">
        <v>104</v>
      </c>
      <c r="I3" s="555"/>
      <c r="J3" s="555"/>
      <c r="K3" s="555"/>
      <c r="L3" s="555"/>
      <c r="M3" s="555"/>
      <c r="N3" s="555"/>
      <c r="O3" s="555"/>
      <c r="P3" s="555"/>
    </row>
    <row r="4" spans="1:16" ht="76.5" x14ac:dyDescent="0.25">
      <c r="A4" s="556"/>
      <c r="B4" s="556"/>
      <c r="C4" s="313" t="s">
        <v>105</v>
      </c>
      <c r="D4" s="313" t="s">
        <v>106</v>
      </c>
      <c r="E4" s="313" t="s">
        <v>107</v>
      </c>
      <c r="F4" s="313" t="s">
        <v>108</v>
      </c>
      <c r="G4" s="313" t="s">
        <v>109</v>
      </c>
      <c r="H4" s="314" t="s">
        <v>110</v>
      </c>
      <c r="I4" s="314" t="s">
        <v>111</v>
      </c>
      <c r="J4" s="314" t="s">
        <v>112</v>
      </c>
      <c r="K4" s="314" t="s">
        <v>66</v>
      </c>
      <c r="L4" s="314" t="s">
        <v>113</v>
      </c>
      <c r="M4" s="314" t="s">
        <v>114</v>
      </c>
      <c r="N4" s="314" t="s">
        <v>115</v>
      </c>
      <c r="O4" s="314" t="s">
        <v>116</v>
      </c>
      <c r="P4" s="314" t="s">
        <v>117</v>
      </c>
    </row>
    <row r="5" spans="1:16" x14ac:dyDescent="0.25">
      <c r="A5" s="308">
        <v>1</v>
      </c>
      <c r="B5" s="315" t="s">
        <v>118</v>
      </c>
      <c r="C5" s="309">
        <v>216215000</v>
      </c>
      <c r="D5" s="309">
        <v>196100000</v>
      </c>
      <c r="E5" s="309">
        <v>6877000</v>
      </c>
      <c r="F5" s="309">
        <v>7338000000</v>
      </c>
      <c r="G5" s="316">
        <v>7757192000</v>
      </c>
      <c r="H5" s="309">
        <v>7757192000</v>
      </c>
      <c r="I5" s="309"/>
      <c r="J5" s="318">
        <v>387859600</v>
      </c>
      <c r="K5" s="318">
        <v>7540977000</v>
      </c>
      <c r="L5" s="318"/>
      <c r="M5" s="318"/>
      <c r="N5" s="318"/>
      <c r="O5" s="318"/>
      <c r="P5" s="318"/>
    </row>
    <row r="6" spans="1:16" x14ac:dyDescent="0.25">
      <c r="A6" s="308">
        <v>2</v>
      </c>
      <c r="B6" s="312" t="s">
        <v>119</v>
      </c>
      <c r="C6" s="309">
        <v>283294000</v>
      </c>
      <c r="D6" s="318">
        <v>2640000</v>
      </c>
      <c r="E6" s="318">
        <v>11868000</v>
      </c>
      <c r="F6" s="309">
        <v>0</v>
      </c>
      <c r="G6" s="316">
        <v>297802000</v>
      </c>
      <c r="H6" s="309">
        <v>297802000</v>
      </c>
      <c r="I6" s="309"/>
      <c r="J6" s="318">
        <v>14890100</v>
      </c>
      <c r="K6" s="318"/>
      <c r="L6" s="318"/>
      <c r="M6" s="318"/>
      <c r="N6" s="318"/>
      <c r="O6" s="318"/>
      <c r="P6" s="318"/>
    </row>
    <row r="7" spans="1:16" x14ac:dyDescent="0.25">
      <c r="A7" s="311"/>
      <c r="B7" s="310" t="s">
        <v>120</v>
      </c>
      <c r="C7" s="317">
        <v>499509000</v>
      </c>
      <c r="D7" s="317">
        <v>198740000</v>
      </c>
      <c r="E7" s="317">
        <v>18745000</v>
      </c>
      <c r="F7" s="317">
        <v>7338000000</v>
      </c>
      <c r="G7" s="317">
        <v>8054994000</v>
      </c>
      <c r="H7" s="317">
        <v>8054994000</v>
      </c>
      <c r="I7" s="317">
        <v>0</v>
      </c>
      <c r="J7" s="317">
        <v>402749700</v>
      </c>
      <c r="K7" s="317">
        <v>7540977000</v>
      </c>
      <c r="L7" s="317">
        <v>0</v>
      </c>
      <c r="M7" s="317">
        <v>0</v>
      </c>
      <c r="N7" s="317">
        <v>0</v>
      </c>
      <c r="O7" s="317">
        <v>0</v>
      </c>
      <c r="P7" s="317">
        <v>0</v>
      </c>
    </row>
  </sheetData>
  <mergeCells count="4">
    <mergeCell ref="C3:G3"/>
    <mergeCell ref="H3:P3"/>
    <mergeCell ref="A3:A4"/>
    <mergeCell ref="B3:B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20"/>
  <sheetViews>
    <sheetView topLeftCell="A182" workbookViewId="0">
      <selection activeCell="G220" sqref="G220"/>
    </sheetView>
  </sheetViews>
  <sheetFormatPr defaultRowHeight="12.75" x14ac:dyDescent="0.2"/>
  <cols>
    <col min="1" max="1" width="9.7109375" style="144" customWidth="1"/>
    <col min="2" max="2" width="12.42578125" style="139" customWidth="1"/>
    <col min="3" max="3" width="9.140625" style="139" customWidth="1"/>
    <col min="4" max="4" width="40.7109375" style="139" customWidth="1"/>
    <col min="5" max="5" width="25.5703125" style="139" customWidth="1"/>
    <col min="6" max="6" width="17" style="139" customWidth="1"/>
    <col min="7" max="8" width="21.42578125" style="145" customWidth="1"/>
    <col min="9" max="9" width="12.7109375" style="139" customWidth="1"/>
    <col min="10" max="256" width="9.140625" style="139"/>
    <col min="257" max="257" width="9.7109375" style="139" customWidth="1"/>
    <col min="258" max="259" width="0" style="139" hidden="1" customWidth="1"/>
    <col min="260" max="260" width="40.7109375" style="139" customWidth="1"/>
    <col min="261" max="261" width="25.5703125" style="139" customWidth="1"/>
    <col min="262" max="262" width="17" style="139" customWidth="1"/>
    <col min="263" max="264" width="21.42578125" style="139" customWidth="1"/>
    <col min="265" max="265" width="12.7109375" style="139" customWidth="1"/>
    <col min="266" max="512" width="9.140625" style="139"/>
    <col min="513" max="513" width="9.7109375" style="139" customWidth="1"/>
    <col min="514" max="515" width="0" style="139" hidden="1" customWidth="1"/>
    <col min="516" max="516" width="40.7109375" style="139" customWidth="1"/>
    <col min="517" max="517" width="25.5703125" style="139" customWidth="1"/>
    <col min="518" max="518" width="17" style="139" customWidth="1"/>
    <col min="519" max="520" width="21.42578125" style="139" customWidth="1"/>
    <col min="521" max="521" width="12.7109375" style="139" customWidth="1"/>
    <col min="522" max="768" width="9.140625" style="139"/>
    <col min="769" max="769" width="9.7109375" style="139" customWidth="1"/>
    <col min="770" max="771" width="0" style="139" hidden="1" customWidth="1"/>
    <col min="772" max="772" width="40.7109375" style="139" customWidth="1"/>
    <col min="773" max="773" width="25.5703125" style="139" customWidth="1"/>
    <col min="774" max="774" width="17" style="139" customWidth="1"/>
    <col min="775" max="776" width="21.42578125" style="139" customWidth="1"/>
    <col min="777" max="777" width="12.7109375" style="139" customWidth="1"/>
    <col min="778" max="1024" width="9.140625" style="139"/>
    <col min="1025" max="1025" width="9.7109375" style="139" customWidth="1"/>
    <col min="1026" max="1027" width="0" style="139" hidden="1" customWidth="1"/>
    <col min="1028" max="1028" width="40.7109375" style="139" customWidth="1"/>
    <col min="1029" max="1029" width="25.5703125" style="139" customWidth="1"/>
    <col min="1030" max="1030" width="17" style="139" customWidth="1"/>
    <col min="1031" max="1032" width="21.42578125" style="139" customWidth="1"/>
    <col min="1033" max="1033" width="12.7109375" style="139" customWidth="1"/>
    <col min="1034" max="1280" width="9.140625" style="139"/>
    <col min="1281" max="1281" width="9.7109375" style="139" customWidth="1"/>
    <col min="1282" max="1283" width="0" style="139" hidden="1" customWidth="1"/>
    <col min="1284" max="1284" width="40.7109375" style="139" customWidth="1"/>
    <col min="1285" max="1285" width="25.5703125" style="139" customWidth="1"/>
    <col min="1286" max="1286" width="17" style="139" customWidth="1"/>
    <col min="1287" max="1288" width="21.42578125" style="139" customWidth="1"/>
    <col min="1289" max="1289" width="12.7109375" style="139" customWidth="1"/>
    <col min="1290" max="1536" width="9.140625" style="139"/>
    <col min="1537" max="1537" width="9.7109375" style="139" customWidth="1"/>
    <col min="1538" max="1539" width="0" style="139" hidden="1" customWidth="1"/>
    <col min="1540" max="1540" width="40.7109375" style="139" customWidth="1"/>
    <col min="1541" max="1541" width="25.5703125" style="139" customWidth="1"/>
    <col min="1542" max="1542" width="17" style="139" customWidth="1"/>
    <col min="1543" max="1544" width="21.42578125" style="139" customWidth="1"/>
    <col min="1545" max="1545" width="12.7109375" style="139" customWidth="1"/>
    <col min="1546" max="1792" width="9.140625" style="139"/>
    <col min="1793" max="1793" width="9.7109375" style="139" customWidth="1"/>
    <col min="1794" max="1795" width="0" style="139" hidden="1" customWidth="1"/>
    <col min="1796" max="1796" width="40.7109375" style="139" customWidth="1"/>
    <col min="1797" max="1797" width="25.5703125" style="139" customWidth="1"/>
    <col min="1798" max="1798" width="17" style="139" customWidth="1"/>
    <col min="1799" max="1800" width="21.42578125" style="139" customWidth="1"/>
    <col min="1801" max="1801" width="12.7109375" style="139" customWidth="1"/>
    <col min="1802" max="2048" width="9.140625" style="139"/>
    <col min="2049" max="2049" width="9.7109375" style="139" customWidth="1"/>
    <col min="2050" max="2051" width="0" style="139" hidden="1" customWidth="1"/>
    <col min="2052" max="2052" width="40.7109375" style="139" customWidth="1"/>
    <col min="2053" max="2053" width="25.5703125" style="139" customWidth="1"/>
    <col min="2054" max="2054" width="17" style="139" customWidth="1"/>
    <col min="2055" max="2056" width="21.42578125" style="139" customWidth="1"/>
    <col min="2057" max="2057" width="12.7109375" style="139" customWidth="1"/>
    <col min="2058" max="2304" width="9.140625" style="139"/>
    <col min="2305" max="2305" width="9.7109375" style="139" customWidth="1"/>
    <col min="2306" max="2307" width="0" style="139" hidden="1" customWidth="1"/>
    <col min="2308" max="2308" width="40.7109375" style="139" customWidth="1"/>
    <col min="2309" max="2309" width="25.5703125" style="139" customWidth="1"/>
    <col min="2310" max="2310" width="17" style="139" customWidth="1"/>
    <col min="2311" max="2312" width="21.42578125" style="139" customWidth="1"/>
    <col min="2313" max="2313" width="12.7109375" style="139" customWidth="1"/>
    <col min="2314" max="2560" width="9.140625" style="139"/>
    <col min="2561" max="2561" width="9.7109375" style="139" customWidth="1"/>
    <col min="2562" max="2563" width="0" style="139" hidden="1" customWidth="1"/>
    <col min="2564" max="2564" width="40.7109375" style="139" customWidth="1"/>
    <col min="2565" max="2565" width="25.5703125" style="139" customWidth="1"/>
    <col min="2566" max="2566" width="17" style="139" customWidth="1"/>
    <col min="2567" max="2568" width="21.42578125" style="139" customWidth="1"/>
    <col min="2569" max="2569" width="12.7109375" style="139" customWidth="1"/>
    <col min="2570" max="2816" width="9.140625" style="139"/>
    <col min="2817" max="2817" width="9.7109375" style="139" customWidth="1"/>
    <col min="2818" max="2819" width="0" style="139" hidden="1" customWidth="1"/>
    <col min="2820" max="2820" width="40.7109375" style="139" customWidth="1"/>
    <col min="2821" max="2821" width="25.5703125" style="139" customWidth="1"/>
    <col min="2822" max="2822" width="17" style="139" customWidth="1"/>
    <col min="2823" max="2824" width="21.42578125" style="139" customWidth="1"/>
    <col min="2825" max="2825" width="12.7109375" style="139" customWidth="1"/>
    <col min="2826" max="3072" width="9.140625" style="139"/>
    <col min="3073" max="3073" width="9.7109375" style="139" customWidth="1"/>
    <col min="3074" max="3075" width="0" style="139" hidden="1" customWidth="1"/>
    <col min="3076" max="3076" width="40.7109375" style="139" customWidth="1"/>
    <col min="3077" max="3077" width="25.5703125" style="139" customWidth="1"/>
    <col min="3078" max="3078" width="17" style="139" customWidth="1"/>
    <col min="3079" max="3080" width="21.42578125" style="139" customWidth="1"/>
    <col min="3081" max="3081" width="12.7109375" style="139" customWidth="1"/>
    <col min="3082" max="3328" width="9.140625" style="139"/>
    <col min="3329" max="3329" width="9.7109375" style="139" customWidth="1"/>
    <col min="3330" max="3331" width="0" style="139" hidden="1" customWidth="1"/>
    <col min="3332" max="3332" width="40.7109375" style="139" customWidth="1"/>
    <col min="3333" max="3333" width="25.5703125" style="139" customWidth="1"/>
    <col min="3334" max="3334" width="17" style="139" customWidth="1"/>
    <col min="3335" max="3336" width="21.42578125" style="139" customWidth="1"/>
    <col min="3337" max="3337" width="12.7109375" style="139" customWidth="1"/>
    <col min="3338" max="3584" width="9.140625" style="139"/>
    <col min="3585" max="3585" width="9.7109375" style="139" customWidth="1"/>
    <col min="3586" max="3587" width="0" style="139" hidden="1" customWidth="1"/>
    <col min="3588" max="3588" width="40.7109375" style="139" customWidth="1"/>
    <col min="3589" max="3589" width="25.5703125" style="139" customWidth="1"/>
    <col min="3590" max="3590" width="17" style="139" customWidth="1"/>
    <col min="3591" max="3592" width="21.42578125" style="139" customWidth="1"/>
    <col min="3593" max="3593" width="12.7109375" style="139" customWidth="1"/>
    <col min="3594" max="3840" width="9.140625" style="139"/>
    <col min="3841" max="3841" width="9.7109375" style="139" customWidth="1"/>
    <col min="3842" max="3843" width="0" style="139" hidden="1" customWidth="1"/>
    <col min="3844" max="3844" width="40.7109375" style="139" customWidth="1"/>
    <col min="3845" max="3845" width="25.5703125" style="139" customWidth="1"/>
    <col min="3846" max="3846" width="17" style="139" customWidth="1"/>
    <col min="3847" max="3848" width="21.42578125" style="139" customWidth="1"/>
    <col min="3849" max="3849" width="12.7109375" style="139" customWidth="1"/>
    <col min="3850" max="4096" width="9.140625" style="139"/>
    <col min="4097" max="4097" width="9.7109375" style="139" customWidth="1"/>
    <col min="4098" max="4099" width="0" style="139" hidden="1" customWidth="1"/>
    <col min="4100" max="4100" width="40.7109375" style="139" customWidth="1"/>
    <col min="4101" max="4101" width="25.5703125" style="139" customWidth="1"/>
    <col min="4102" max="4102" width="17" style="139" customWidth="1"/>
    <col min="4103" max="4104" width="21.42578125" style="139" customWidth="1"/>
    <col min="4105" max="4105" width="12.7109375" style="139" customWidth="1"/>
    <col min="4106" max="4352" width="9.140625" style="139"/>
    <col min="4353" max="4353" width="9.7109375" style="139" customWidth="1"/>
    <col min="4354" max="4355" width="0" style="139" hidden="1" customWidth="1"/>
    <col min="4356" max="4356" width="40.7109375" style="139" customWidth="1"/>
    <col min="4357" max="4357" width="25.5703125" style="139" customWidth="1"/>
    <col min="4358" max="4358" width="17" style="139" customWidth="1"/>
    <col min="4359" max="4360" width="21.42578125" style="139" customWidth="1"/>
    <col min="4361" max="4361" width="12.7109375" style="139" customWidth="1"/>
    <col min="4362" max="4608" width="9.140625" style="139"/>
    <col min="4609" max="4609" width="9.7109375" style="139" customWidth="1"/>
    <col min="4610" max="4611" width="0" style="139" hidden="1" customWidth="1"/>
    <col min="4612" max="4612" width="40.7109375" style="139" customWidth="1"/>
    <col min="4613" max="4613" width="25.5703125" style="139" customWidth="1"/>
    <col min="4614" max="4614" width="17" style="139" customWidth="1"/>
    <col min="4615" max="4616" width="21.42578125" style="139" customWidth="1"/>
    <col min="4617" max="4617" width="12.7109375" style="139" customWidth="1"/>
    <col min="4618" max="4864" width="9.140625" style="139"/>
    <col min="4865" max="4865" width="9.7109375" style="139" customWidth="1"/>
    <col min="4866" max="4867" width="0" style="139" hidden="1" customWidth="1"/>
    <col min="4868" max="4868" width="40.7109375" style="139" customWidth="1"/>
    <col min="4869" max="4869" width="25.5703125" style="139" customWidth="1"/>
    <col min="4870" max="4870" width="17" style="139" customWidth="1"/>
    <col min="4871" max="4872" width="21.42578125" style="139" customWidth="1"/>
    <col min="4873" max="4873" width="12.7109375" style="139" customWidth="1"/>
    <col min="4874" max="5120" width="9.140625" style="139"/>
    <col min="5121" max="5121" width="9.7109375" style="139" customWidth="1"/>
    <col min="5122" max="5123" width="0" style="139" hidden="1" customWidth="1"/>
    <col min="5124" max="5124" width="40.7109375" style="139" customWidth="1"/>
    <col min="5125" max="5125" width="25.5703125" style="139" customWidth="1"/>
    <col min="5126" max="5126" width="17" style="139" customWidth="1"/>
    <col min="5127" max="5128" width="21.42578125" style="139" customWidth="1"/>
    <col min="5129" max="5129" width="12.7109375" style="139" customWidth="1"/>
    <col min="5130" max="5376" width="9.140625" style="139"/>
    <col min="5377" max="5377" width="9.7109375" style="139" customWidth="1"/>
    <col min="5378" max="5379" width="0" style="139" hidden="1" customWidth="1"/>
    <col min="5380" max="5380" width="40.7109375" style="139" customWidth="1"/>
    <col min="5381" max="5381" width="25.5703125" style="139" customWidth="1"/>
    <col min="5382" max="5382" width="17" style="139" customWidth="1"/>
    <col min="5383" max="5384" width="21.42578125" style="139" customWidth="1"/>
    <col min="5385" max="5385" width="12.7109375" style="139" customWidth="1"/>
    <col min="5386" max="5632" width="9.140625" style="139"/>
    <col min="5633" max="5633" width="9.7109375" style="139" customWidth="1"/>
    <col min="5634" max="5635" width="0" style="139" hidden="1" customWidth="1"/>
    <col min="5636" max="5636" width="40.7109375" style="139" customWidth="1"/>
    <col min="5637" max="5637" width="25.5703125" style="139" customWidth="1"/>
    <col min="5638" max="5638" width="17" style="139" customWidth="1"/>
    <col min="5639" max="5640" width="21.42578125" style="139" customWidth="1"/>
    <col min="5641" max="5641" width="12.7109375" style="139" customWidth="1"/>
    <col min="5642" max="5888" width="9.140625" style="139"/>
    <col min="5889" max="5889" width="9.7109375" style="139" customWidth="1"/>
    <col min="5890" max="5891" width="0" style="139" hidden="1" customWidth="1"/>
    <col min="5892" max="5892" width="40.7109375" style="139" customWidth="1"/>
    <col min="5893" max="5893" width="25.5703125" style="139" customWidth="1"/>
    <col min="5894" max="5894" width="17" style="139" customWidth="1"/>
    <col min="5895" max="5896" width="21.42578125" style="139" customWidth="1"/>
    <col min="5897" max="5897" width="12.7109375" style="139" customWidth="1"/>
    <col min="5898" max="6144" width="9.140625" style="139"/>
    <col min="6145" max="6145" width="9.7109375" style="139" customWidth="1"/>
    <col min="6146" max="6147" width="0" style="139" hidden="1" customWidth="1"/>
    <col min="6148" max="6148" width="40.7109375" style="139" customWidth="1"/>
    <col min="6149" max="6149" width="25.5703125" style="139" customWidth="1"/>
    <col min="6150" max="6150" width="17" style="139" customWidth="1"/>
    <col min="6151" max="6152" width="21.42578125" style="139" customWidth="1"/>
    <col min="6153" max="6153" width="12.7109375" style="139" customWidth="1"/>
    <col min="6154" max="6400" width="9.140625" style="139"/>
    <col min="6401" max="6401" width="9.7109375" style="139" customWidth="1"/>
    <col min="6402" max="6403" width="0" style="139" hidden="1" customWidth="1"/>
    <col min="6404" max="6404" width="40.7109375" style="139" customWidth="1"/>
    <col min="6405" max="6405" width="25.5703125" style="139" customWidth="1"/>
    <col min="6406" max="6406" width="17" style="139" customWidth="1"/>
    <col min="6407" max="6408" width="21.42578125" style="139" customWidth="1"/>
    <col min="6409" max="6409" width="12.7109375" style="139" customWidth="1"/>
    <col min="6410" max="6656" width="9.140625" style="139"/>
    <col min="6657" max="6657" width="9.7109375" style="139" customWidth="1"/>
    <col min="6658" max="6659" width="0" style="139" hidden="1" customWidth="1"/>
    <col min="6660" max="6660" width="40.7109375" style="139" customWidth="1"/>
    <col min="6661" max="6661" width="25.5703125" style="139" customWidth="1"/>
    <col min="6662" max="6662" width="17" style="139" customWidth="1"/>
    <col min="6663" max="6664" width="21.42578125" style="139" customWidth="1"/>
    <col min="6665" max="6665" width="12.7109375" style="139" customWidth="1"/>
    <col min="6666" max="6912" width="9.140625" style="139"/>
    <col min="6913" max="6913" width="9.7109375" style="139" customWidth="1"/>
    <col min="6914" max="6915" width="0" style="139" hidden="1" customWidth="1"/>
    <col min="6916" max="6916" width="40.7109375" style="139" customWidth="1"/>
    <col min="6917" max="6917" width="25.5703125" style="139" customWidth="1"/>
    <col min="6918" max="6918" width="17" style="139" customWidth="1"/>
    <col min="6919" max="6920" width="21.42578125" style="139" customWidth="1"/>
    <col min="6921" max="6921" width="12.7109375" style="139" customWidth="1"/>
    <col min="6922" max="7168" width="9.140625" style="139"/>
    <col min="7169" max="7169" width="9.7109375" style="139" customWidth="1"/>
    <col min="7170" max="7171" width="0" style="139" hidden="1" customWidth="1"/>
    <col min="7172" max="7172" width="40.7109375" style="139" customWidth="1"/>
    <col min="7173" max="7173" width="25.5703125" style="139" customWidth="1"/>
    <col min="7174" max="7174" width="17" style="139" customWidth="1"/>
    <col min="7175" max="7176" width="21.42578125" style="139" customWidth="1"/>
    <col min="7177" max="7177" width="12.7109375" style="139" customWidth="1"/>
    <col min="7178" max="7424" width="9.140625" style="139"/>
    <col min="7425" max="7425" width="9.7109375" style="139" customWidth="1"/>
    <col min="7426" max="7427" width="0" style="139" hidden="1" customWidth="1"/>
    <col min="7428" max="7428" width="40.7109375" style="139" customWidth="1"/>
    <col min="7429" max="7429" width="25.5703125" style="139" customWidth="1"/>
    <col min="7430" max="7430" width="17" style="139" customWidth="1"/>
    <col min="7431" max="7432" width="21.42578125" style="139" customWidth="1"/>
    <col min="7433" max="7433" width="12.7109375" style="139" customWidth="1"/>
    <col min="7434" max="7680" width="9.140625" style="139"/>
    <col min="7681" max="7681" width="9.7109375" style="139" customWidth="1"/>
    <col min="7682" max="7683" width="0" style="139" hidden="1" customWidth="1"/>
    <col min="7684" max="7684" width="40.7109375" style="139" customWidth="1"/>
    <col min="7685" max="7685" width="25.5703125" style="139" customWidth="1"/>
    <col min="7686" max="7686" width="17" style="139" customWidth="1"/>
    <col min="7687" max="7688" width="21.42578125" style="139" customWidth="1"/>
    <col min="7689" max="7689" width="12.7109375" style="139" customWidth="1"/>
    <col min="7690" max="7936" width="9.140625" style="139"/>
    <col min="7937" max="7937" width="9.7109375" style="139" customWidth="1"/>
    <col min="7938" max="7939" width="0" style="139" hidden="1" customWidth="1"/>
    <col min="7940" max="7940" width="40.7109375" style="139" customWidth="1"/>
    <col min="7941" max="7941" width="25.5703125" style="139" customWidth="1"/>
    <col min="7942" max="7942" width="17" style="139" customWidth="1"/>
    <col min="7943" max="7944" width="21.42578125" style="139" customWidth="1"/>
    <col min="7945" max="7945" width="12.7109375" style="139" customWidth="1"/>
    <col min="7946" max="8192" width="9.140625" style="139"/>
    <col min="8193" max="8193" width="9.7109375" style="139" customWidth="1"/>
    <col min="8194" max="8195" width="0" style="139" hidden="1" customWidth="1"/>
    <col min="8196" max="8196" width="40.7109375" style="139" customWidth="1"/>
    <col min="8197" max="8197" width="25.5703125" style="139" customWidth="1"/>
    <col min="8198" max="8198" width="17" style="139" customWidth="1"/>
    <col min="8199" max="8200" width="21.42578125" style="139" customWidth="1"/>
    <col min="8201" max="8201" width="12.7109375" style="139" customWidth="1"/>
    <col min="8202" max="8448" width="9.140625" style="139"/>
    <col min="8449" max="8449" width="9.7109375" style="139" customWidth="1"/>
    <col min="8450" max="8451" width="0" style="139" hidden="1" customWidth="1"/>
    <col min="8452" max="8452" width="40.7109375" style="139" customWidth="1"/>
    <col min="8453" max="8453" width="25.5703125" style="139" customWidth="1"/>
    <col min="8454" max="8454" width="17" style="139" customWidth="1"/>
    <col min="8455" max="8456" width="21.42578125" style="139" customWidth="1"/>
    <col min="8457" max="8457" width="12.7109375" style="139" customWidth="1"/>
    <col min="8458" max="8704" width="9.140625" style="139"/>
    <col min="8705" max="8705" width="9.7109375" style="139" customWidth="1"/>
    <col min="8706" max="8707" width="0" style="139" hidden="1" customWidth="1"/>
    <col min="8708" max="8708" width="40.7109375" style="139" customWidth="1"/>
    <col min="8709" max="8709" width="25.5703125" style="139" customWidth="1"/>
    <col min="8710" max="8710" width="17" style="139" customWidth="1"/>
    <col min="8711" max="8712" width="21.42578125" style="139" customWidth="1"/>
    <col min="8713" max="8713" width="12.7109375" style="139" customWidth="1"/>
    <col min="8714" max="8960" width="9.140625" style="139"/>
    <col min="8961" max="8961" width="9.7109375" style="139" customWidth="1"/>
    <col min="8962" max="8963" width="0" style="139" hidden="1" customWidth="1"/>
    <col min="8964" max="8964" width="40.7109375" style="139" customWidth="1"/>
    <col min="8965" max="8965" width="25.5703125" style="139" customWidth="1"/>
    <col min="8966" max="8966" width="17" style="139" customWidth="1"/>
    <col min="8967" max="8968" width="21.42578125" style="139" customWidth="1"/>
    <col min="8969" max="8969" width="12.7109375" style="139" customWidth="1"/>
    <col min="8970" max="9216" width="9.140625" style="139"/>
    <col min="9217" max="9217" width="9.7109375" style="139" customWidth="1"/>
    <col min="9218" max="9219" width="0" style="139" hidden="1" customWidth="1"/>
    <col min="9220" max="9220" width="40.7109375" style="139" customWidth="1"/>
    <col min="9221" max="9221" width="25.5703125" style="139" customWidth="1"/>
    <col min="9222" max="9222" width="17" style="139" customWidth="1"/>
    <col min="9223" max="9224" width="21.42578125" style="139" customWidth="1"/>
    <col min="9225" max="9225" width="12.7109375" style="139" customWidth="1"/>
    <col min="9226" max="9472" width="9.140625" style="139"/>
    <col min="9473" max="9473" width="9.7109375" style="139" customWidth="1"/>
    <col min="9474" max="9475" width="0" style="139" hidden="1" customWidth="1"/>
    <col min="9476" max="9476" width="40.7109375" style="139" customWidth="1"/>
    <col min="9477" max="9477" width="25.5703125" style="139" customWidth="1"/>
    <col min="9478" max="9478" width="17" style="139" customWidth="1"/>
    <col min="9479" max="9480" width="21.42578125" style="139" customWidth="1"/>
    <col min="9481" max="9481" width="12.7109375" style="139" customWidth="1"/>
    <col min="9482" max="9728" width="9.140625" style="139"/>
    <col min="9729" max="9729" width="9.7109375" style="139" customWidth="1"/>
    <col min="9730" max="9731" width="0" style="139" hidden="1" customWidth="1"/>
    <col min="9732" max="9732" width="40.7109375" style="139" customWidth="1"/>
    <col min="9733" max="9733" width="25.5703125" style="139" customWidth="1"/>
    <col min="9734" max="9734" width="17" style="139" customWidth="1"/>
    <col min="9735" max="9736" width="21.42578125" style="139" customWidth="1"/>
    <col min="9737" max="9737" width="12.7109375" style="139" customWidth="1"/>
    <col min="9738" max="9984" width="9.140625" style="139"/>
    <col min="9985" max="9985" width="9.7109375" style="139" customWidth="1"/>
    <col min="9986" max="9987" width="0" style="139" hidden="1" customWidth="1"/>
    <col min="9988" max="9988" width="40.7109375" style="139" customWidth="1"/>
    <col min="9989" max="9989" width="25.5703125" style="139" customWidth="1"/>
    <col min="9990" max="9990" width="17" style="139" customWidth="1"/>
    <col min="9991" max="9992" width="21.42578125" style="139" customWidth="1"/>
    <col min="9993" max="9993" width="12.7109375" style="139" customWidth="1"/>
    <col min="9994" max="10240" width="9.140625" style="139"/>
    <col min="10241" max="10241" width="9.7109375" style="139" customWidth="1"/>
    <col min="10242" max="10243" width="0" style="139" hidden="1" customWidth="1"/>
    <col min="10244" max="10244" width="40.7109375" style="139" customWidth="1"/>
    <col min="10245" max="10245" width="25.5703125" style="139" customWidth="1"/>
    <col min="10246" max="10246" width="17" style="139" customWidth="1"/>
    <col min="10247" max="10248" width="21.42578125" style="139" customWidth="1"/>
    <col min="10249" max="10249" width="12.7109375" style="139" customWidth="1"/>
    <col min="10250" max="10496" width="9.140625" style="139"/>
    <col min="10497" max="10497" width="9.7109375" style="139" customWidth="1"/>
    <col min="10498" max="10499" width="0" style="139" hidden="1" customWidth="1"/>
    <col min="10500" max="10500" width="40.7109375" style="139" customWidth="1"/>
    <col min="10501" max="10501" width="25.5703125" style="139" customWidth="1"/>
    <col min="10502" max="10502" width="17" style="139" customWidth="1"/>
    <col min="10503" max="10504" width="21.42578125" style="139" customWidth="1"/>
    <col min="10505" max="10505" width="12.7109375" style="139" customWidth="1"/>
    <col min="10506" max="10752" width="9.140625" style="139"/>
    <col min="10753" max="10753" width="9.7109375" style="139" customWidth="1"/>
    <col min="10754" max="10755" width="0" style="139" hidden="1" customWidth="1"/>
    <col min="10756" max="10756" width="40.7109375" style="139" customWidth="1"/>
    <col min="10757" max="10757" width="25.5703125" style="139" customWidth="1"/>
    <col min="10758" max="10758" width="17" style="139" customWidth="1"/>
    <col min="10759" max="10760" width="21.42578125" style="139" customWidth="1"/>
    <col min="10761" max="10761" width="12.7109375" style="139" customWidth="1"/>
    <col min="10762" max="11008" width="9.140625" style="139"/>
    <col min="11009" max="11009" width="9.7109375" style="139" customWidth="1"/>
    <col min="11010" max="11011" width="0" style="139" hidden="1" customWidth="1"/>
    <col min="11012" max="11012" width="40.7109375" style="139" customWidth="1"/>
    <col min="11013" max="11013" width="25.5703125" style="139" customWidth="1"/>
    <col min="11014" max="11014" width="17" style="139" customWidth="1"/>
    <col min="11015" max="11016" width="21.42578125" style="139" customWidth="1"/>
    <col min="11017" max="11017" width="12.7109375" style="139" customWidth="1"/>
    <col min="11018" max="11264" width="9.140625" style="139"/>
    <col min="11265" max="11265" width="9.7109375" style="139" customWidth="1"/>
    <col min="11266" max="11267" width="0" style="139" hidden="1" customWidth="1"/>
    <col min="11268" max="11268" width="40.7109375" style="139" customWidth="1"/>
    <col min="11269" max="11269" width="25.5703125" style="139" customWidth="1"/>
    <col min="11270" max="11270" width="17" style="139" customWidth="1"/>
    <col min="11271" max="11272" width="21.42578125" style="139" customWidth="1"/>
    <col min="11273" max="11273" width="12.7109375" style="139" customWidth="1"/>
    <col min="11274" max="11520" width="9.140625" style="139"/>
    <col min="11521" max="11521" width="9.7109375" style="139" customWidth="1"/>
    <col min="11522" max="11523" width="0" style="139" hidden="1" customWidth="1"/>
    <col min="11524" max="11524" width="40.7109375" style="139" customWidth="1"/>
    <col min="11525" max="11525" width="25.5703125" style="139" customWidth="1"/>
    <col min="11526" max="11526" width="17" style="139" customWidth="1"/>
    <col min="11527" max="11528" width="21.42578125" style="139" customWidth="1"/>
    <col min="11529" max="11529" width="12.7109375" style="139" customWidth="1"/>
    <col min="11530" max="11776" width="9.140625" style="139"/>
    <col min="11777" max="11777" width="9.7109375" style="139" customWidth="1"/>
    <col min="11778" max="11779" width="0" style="139" hidden="1" customWidth="1"/>
    <col min="11780" max="11780" width="40.7109375" style="139" customWidth="1"/>
    <col min="11781" max="11781" width="25.5703125" style="139" customWidth="1"/>
    <col min="11782" max="11782" width="17" style="139" customWidth="1"/>
    <col min="11783" max="11784" width="21.42578125" style="139" customWidth="1"/>
    <col min="11785" max="11785" width="12.7109375" style="139" customWidth="1"/>
    <col min="11786" max="12032" width="9.140625" style="139"/>
    <col min="12033" max="12033" width="9.7109375" style="139" customWidth="1"/>
    <col min="12034" max="12035" width="0" style="139" hidden="1" customWidth="1"/>
    <col min="12036" max="12036" width="40.7109375" style="139" customWidth="1"/>
    <col min="12037" max="12037" width="25.5703125" style="139" customWidth="1"/>
    <col min="12038" max="12038" width="17" style="139" customWidth="1"/>
    <col min="12039" max="12040" width="21.42578125" style="139" customWidth="1"/>
    <col min="12041" max="12041" width="12.7109375" style="139" customWidth="1"/>
    <col min="12042" max="12288" width="9.140625" style="139"/>
    <col min="12289" max="12289" width="9.7109375" style="139" customWidth="1"/>
    <col min="12290" max="12291" width="0" style="139" hidden="1" customWidth="1"/>
    <col min="12292" max="12292" width="40.7109375" style="139" customWidth="1"/>
    <col min="12293" max="12293" width="25.5703125" style="139" customWidth="1"/>
    <col min="12294" max="12294" width="17" style="139" customWidth="1"/>
    <col min="12295" max="12296" width="21.42578125" style="139" customWidth="1"/>
    <col min="12297" max="12297" width="12.7109375" style="139" customWidth="1"/>
    <col min="12298" max="12544" width="9.140625" style="139"/>
    <col min="12545" max="12545" width="9.7109375" style="139" customWidth="1"/>
    <col min="12546" max="12547" width="0" style="139" hidden="1" customWidth="1"/>
    <col min="12548" max="12548" width="40.7109375" style="139" customWidth="1"/>
    <col min="12549" max="12549" width="25.5703125" style="139" customWidth="1"/>
    <col min="12550" max="12550" width="17" style="139" customWidth="1"/>
    <col min="12551" max="12552" width="21.42578125" style="139" customWidth="1"/>
    <col min="12553" max="12553" width="12.7109375" style="139" customWidth="1"/>
    <col min="12554" max="12800" width="9.140625" style="139"/>
    <col min="12801" max="12801" width="9.7109375" style="139" customWidth="1"/>
    <col min="12802" max="12803" width="0" style="139" hidden="1" customWidth="1"/>
    <col min="12804" max="12804" width="40.7109375" style="139" customWidth="1"/>
    <col min="12805" max="12805" width="25.5703125" style="139" customWidth="1"/>
    <col min="12806" max="12806" width="17" style="139" customWidth="1"/>
    <col min="12807" max="12808" width="21.42578125" style="139" customWidth="1"/>
    <col min="12809" max="12809" width="12.7109375" style="139" customWidth="1"/>
    <col min="12810" max="13056" width="9.140625" style="139"/>
    <col min="13057" max="13057" width="9.7109375" style="139" customWidth="1"/>
    <col min="13058" max="13059" width="0" style="139" hidden="1" customWidth="1"/>
    <col min="13060" max="13060" width="40.7109375" style="139" customWidth="1"/>
    <col min="13061" max="13061" width="25.5703125" style="139" customWidth="1"/>
    <col min="13062" max="13062" width="17" style="139" customWidth="1"/>
    <col min="13063" max="13064" width="21.42578125" style="139" customWidth="1"/>
    <col min="13065" max="13065" width="12.7109375" style="139" customWidth="1"/>
    <col min="13066" max="13312" width="9.140625" style="139"/>
    <col min="13313" max="13313" width="9.7109375" style="139" customWidth="1"/>
    <col min="13314" max="13315" width="0" style="139" hidden="1" customWidth="1"/>
    <col min="13316" max="13316" width="40.7109375" style="139" customWidth="1"/>
    <col min="13317" max="13317" width="25.5703125" style="139" customWidth="1"/>
    <col min="13318" max="13318" width="17" style="139" customWidth="1"/>
    <col min="13319" max="13320" width="21.42578125" style="139" customWidth="1"/>
    <col min="13321" max="13321" width="12.7109375" style="139" customWidth="1"/>
    <col min="13322" max="13568" width="9.140625" style="139"/>
    <col min="13569" max="13569" width="9.7109375" style="139" customWidth="1"/>
    <col min="13570" max="13571" width="0" style="139" hidden="1" customWidth="1"/>
    <col min="13572" max="13572" width="40.7109375" style="139" customWidth="1"/>
    <col min="13573" max="13573" width="25.5703125" style="139" customWidth="1"/>
    <col min="13574" max="13574" width="17" style="139" customWidth="1"/>
    <col min="13575" max="13576" width="21.42578125" style="139" customWidth="1"/>
    <col min="13577" max="13577" width="12.7109375" style="139" customWidth="1"/>
    <col min="13578" max="13824" width="9.140625" style="139"/>
    <col min="13825" max="13825" width="9.7109375" style="139" customWidth="1"/>
    <col min="13826" max="13827" width="0" style="139" hidden="1" customWidth="1"/>
    <col min="13828" max="13828" width="40.7109375" style="139" customWidth="1"/>
    <col min="13829" max="13829" width="25.5703125" style="139" customWidth="1"/>
    <col min="13830" max="13830" width="17" style="139" customWidth="1"/>
    <col min="13831" max="13832" width="21.42578125" style="139" customWidth="1"/>
    <col min="13833" max="13833" width="12.7109375" style="139" customWidth="1"/>
    <col min="13834" max="14080" width="9.140625" style="139"/>
    <col min="14081" max="14081" width="9.7109375" style="139" customWidth="1"/>
    <col min="14082" max="14083" width="0" style="139" hidden="1" customWidth="1"/>
    <col min="14084" max="14084" width="40.7109375" style="139" customWidth="1"/>
    <col min="14085" max="14085" width="25.5703125" style="139" customWidth="1"/>
    <col min="14086" max="14086" width="17" style="139" customWidth="1"/>
    <col min="14087" max="14088" width="21.42578125" style="139" customWidth="1"/>
    <col min="14089" max="14089" width="12.7109375" style="139" customWidth="1"/>
    <col min="14090" max="14336" width="9.140625" style="139"/>
    <col min="14337" max="14337" width="9.7109375" style="139" customWidth="1"/>
    <col min="14338" max="14339" width="0" style="139" hidden="1" customWidth="1"/>
    <col min="14340" max="14340" width="40.7109375" style="139" customWidth="1"/>
    <col min="14341" max="14341" width="25.5703125" style="139" customWidth="1"/>
    <col min="14342" max="14342" width="17" style="139" customWidth="1"/>
    <col min="14343" max="14344" width="21.42578125" style="139" customWidth="1"/>
    <col min="14345" max="14345" width="12.7109375" style="139" customWidth="1"/>
    <col min="14346" max="14592" width="9.140625" style="139"/>
    <col min="14593" max="14593" width="9.7109375" style="139" customWidth="1"/>
    <col min="14594" max="14595" width="0" style="139" hidden="1" customWidth="1"/>
    <col min="14596" max="14596" width="40.7109375" style="139" customWidth="1"/>
    <col min="14597" max="14597" width="25.5703125" style="139" customWidth="1"/>
    <col min="14598" max="14598" width="17" style="139" customWidth="1"/>
    <col min="14599" max="14600" width="21.42578125" style="139" customWidth="1"/>
    <col min="14601" max="14601" width="12.7109375" style="139" customWidth="1"/>
    <col min="14602" max="14848" width="9.140625" style="139"/>
    <col min="14849" max="14849" width="9.7109375" style="139" customWidth="1"/>
    <col min="14850" max="14851" width="0" style="139" hidden="1" customWidth="1"/>
    <col min="14852" max="14852" width="40.7109375" style="139" customWidth="1"/>
    <col min="14853" max="14853" width="25.5703125" style="139" customWidth="1"/>
    <col min="14854" max="14854" width="17" style="139" customWidth="1"/>
    <col min="14855" max="14856" width="21.42578125" style="139" customWidth="1"/>
    <col min="14857" max="14857" width="12.7109375" style="139" customWidth="1"/>
    <col min="14858" max="15104" width="9.140625" style="139"/>
    <col min="15105" max="15105" width="9.7109375" style="139" customWidth="1"/>
    <col min="15106" max="15107" width="0" style="139" hidden="1" customWidth="1"/>
    <col min="15108" max="15108" width="40.7109375" style="139" customWidth="1"/>
    <col min="15109" max="15109" width="25.5703125" style="139" customWidth="1"/>
    <col min="15110" max="15110" width="17" style="139" customWidth="1"/>
    <col min="15111" max="15112" width="21.42578125" style="139" customWidth="1"/>
    <col min="15113" max="15113" width="12.7109375" style="139" customWidth="1"/>
    <col min="15114" max="15360" width="9.140625" style="139"/>
    <col min="15361" max="15361" width="9.7109375" style="139" customWidth="1"/>
    <col min="15362" max="15363" width="0" style="139" hidden="1" customWidth="1"/>
    <col min="15364" max="15364" width="40.7109375" style="139" customWidth="1"/>
    <col min="15365" max="15365" width="25.5703125" style="139" customWidth="1"/>
    <col min="15366" max="15366" width="17" style="139" customWidth="1"/>
    <col min="15367" max="15368" width="21.42578125" style="139" customWidth="1"/>
    <col min="15369" max="15369" width="12.7109375" style="139" customWidth="1"/>
    <col min="15370" max="15616" width="9.140625" style="139"/>
    <col min="15617" max="15617" width="9.7109375" style="139" customWidth="1"/>
    <col min="15618" max="15619" width="0" style="139" hidden="1" customWidth="1"/>
    <col min="15620" max="15620" width="40.7109375" style="139" customWidth="1"/>
    <col min="15621" max="15621" width="25.5703125" style="139" customWidth="1"/>
    <col min="15622" max="15622" width="17" style="139" customWidth="1"/>
    <col min="15623" max="15624" width="21.42578125" style="139" customWidth="1"/>
    <col min="15625" max="15625" width="12.7109375" style="139" customWidth="1"/>
    <col min="15626" max="15872" width="9.140625" style="139"/>
    <col min="15873" max="15873" width="9.7109375" style="139" customWidth="1"/>
    <col min="15874" max="15875" width="0" style="139" hidden="1" customWidth="1"/>
    <col min="15876" max="15876" width="40.7109375" style="139" customWidth="1"/>
    <col min="15877" max="15877" width="25.5703125" style="139" customWidth="1"/>
    <col min="15878" max="15878" width="17" style="139" customWidth="1"/>
    <col min="15879" max="15880" width="21.42578125" style="139" customWidth="1"/>
    <col min="15881" max="15881" width="12.7109375" style="139" customWidth="1"/>
    <col min="15882" max="16128" width="9.140625" style="139"/>
    <col min="16129" max="16129" width="9.7109375" style="139" customWidth="1"/>
    <col min="16130" max="16131" width="0" style="139" hidden="1" customWidth="1"/>
    <col min="16132" max="16132" width="40.7109375" style="139" customWidth="1"/>
    <col min="16133" max="16133" width="25.5703125" style="139" customWidth="1"/>
    <col min="16134" max="16134" width="17" style="139" customWidth="1"/>
    <col min="16135" max="16136" width="21.42578125" style="139" customWidth="1"/>
    <col min="16137" max="16137" width="12.7109375" style="139" customWidth="1"/>
    <col min="16138" max="16384" width="9.140625" style="139"/>
  </cols>
  <sheetData>
    <row r="1" spans="1:11" s="138" customFormat="1" ht="15.75" x14ac:dyDescent="0.25">
      <c r="A1" s="652" t="s">
        <v>324</v>
      </c>
      <c r="B1" s="652"/>
      <c r="C1" s="652"/>
      <c r="D1" s="652"/>
      <c r="E1" s="652"/>
      <c r="F1" s="652"/>
      <c r="G1" s="652"/>
      <c r="H1" s="512"/>
      <c r="I1" s="512"/>
    </row>
    <row r="2" spans="1:11" s="138" customFormat="1" ht="15.75" x14ac:dyDescent="0.25">
      <c r="A2" s="652" t="s">
        <v>325</v>
      </c>
      <c r="B2" s="652"/>
      <c r="C2" s="652"/>
      <c r="D2" s="652"/>
      <c r="E2" s="652"/>
      <c r="F2" s="652"/>
      <c r="G2" s="652"/>
      <c r="H2" s="512"/>
      <c r="I2" s="512"/>
    </row>
    <row r="3" spans="1:11" s="138" customFormat="1" ht="15.75" x14ac:dyDescent="0.25">
      <c r="A3" s="652" t="s">
        <v>1850</v>
      </c>
      <c r="B3" s="652"/>
      <c r="C3" s="652"/>
      <c r="D3" s="652"/>
      <c r="E3" s="652"/>
      <c r="F3" s="652"/>
      <c r="G3" s="652"/>
      <c r="H3" s="512"/>
      <c r="I3" s="512"/>
    </row>
    <row r="4" spans="1:11" ht="15" customHeight="1" x14ac:dyDescent="0.25">
      <c r="A4" s="513"/>
      <c r="B4" s="513"/>
      <c r="C4" s="513"/>
      <c r="D4" s="513"/>
      <c r="E4" s="514"/>
      <c r="F4" s="514"/>
      <c r="G4" s="515"/>
      <c r="H4" s="512"/>
      <c r="I4" s="512"/>
    </row>
    <row r="5" spans="1:11" ht="15" customHeight="1" x14ac:dyDescent="0.25">
      <c r="A5" s="513"/>
      <c r="B5" s="513"/>
      <c r="C5" s="513"/>
      <c r="D5" s="513"/>
      <c r="E5" s="514"/>
      <c r="F5" s="514"/>
      <c r="G5" s="515"/>
      <c r="H5" s="512"/>
      <c r="I5" s="512"/>
    </row>
    <row r="6" spans="1:11" s="140" customFormat="1" ht="15.75" x14ac:dyDescent="0.25">
      <c r="A6" s="516" t="s">
        <v>326</v>
      </c>
      <c r="B6" s="516" t="s">
        <v>327</v>
      </c>
      <c r="C6" s="516"/>
      <c r="D6" s="516"/>
      <c r="E6" s="517" t="s">
        <v>328</v>
      </c>
      <c r="F6" s="517"/>
      <c r="G6" s="516" t="s">
        <v>329</v>
      </c>
      <c r="H6" s="512"/>
      <c r="I6" s="512"/>
    </row>
    <row r="7" spans="1:11" ht="15" customHeight="1" x14ac:dyDescent="0.35">
      <c r="A7" s="518">
        <v>1</v>
      </c>
      <c r="B7" s="519" t="s">
        <v>330</v>
      </c>
      <c r="C7" s="519"/>
      <c r="D7" s="519"/>
      <c r="E7" s="519" t="s">
        <v>331</v>
      </c>
      <c r="F7" s="519" t="s">
        <v>332</v>
      </c>
      <c r="G7" s="519" t="s">
        <v>333</v>
      </c>
      <c r="H7" s="512"/>
      <c r="I7" s="512"/>
    </row>
    <row r="8" spans="1:11" ht="15" customHeight="1" x14ac:dyDescent="0.25">
      <c r="A8" s="520">
        <v>1</v>
      </c>
      <c r="B8" s="520" t="s">
        <v>334</v>
      </c>
      <c r="C8" s="520" t="s">
        <v>335</v>
      </c>
      <c r="D8" s="520" t="s">
        <v>336</v>
      </c>
      <c r="E8" s="520">
        <v>586766.4</v>
      </c>
      <c r="F8" s="520">
        <v>586766.4</v>
      </c>
      <c r="G8" s="520">
        <v>0</v>
      </c>
      <c r="H8" s="512"/>
      <c r="I8" s="512"/>
      <c r="K8" s="141"/>
    </row>
    <row r="9" spans="1:11" ht="15" customHeight="1" x14ac:dyDescent="0.25">
      <c r="A9" s="520">
        <v>2</v>
      </c>
      <c r="B9" s="520" t="s">
        <v>337</v>
      </c>
      <c r="C9" s="520" t="s">
        <v>335</v>
      </c>
      <c r="D9" s="520" t="s">
        <v>336</v>
      </c>
      <c r="E9" s="520">
        <v>478101</v>
      </c>
      <c r="F9" s="520">
        <v>478101</v>
      </c>
      <c r="G9" s="520">
        <v>0</v>
      </c>
      <c r="H9" s="512"/>
      <c r="I9" s="512"/>
      <c r="K9" s="141"/>
    </row>
    <row r="10" spans="1:11" ht="15" customHeight="1" x14ac:dyDescent="0.25">
      <c r="A10" s="520">
        <v>3</v>
      </c>
      <c r="B10" s="520" t="s">
        <v>338</v>
      </c>
      <c r="C10" s="520" t="s">
        <v>335</v>
      </c>
      <c r="D10" s="520" t="s">
        <v>336</v>
      </c>
      <c r="E10" s="520">
        <v>20880.599999999999</v>
      </c>
      <c r="F10" s="520">
        <v>20880.599999999999</v>
      </c>
      <c r="G10" s="520">
        <v>0</v>
      </c>
      <c r="H10" s="512"/>
      <c r="I10" s="512"/>
      <c r="K10" s="141"/>
    </row>
    <row r="11" spans="1:11" ht="15" customHeight="1" x14ac:dyDescent="0.25">
      <c r="A11" s="520">
        <v>4</v>
      </c>
      <c r="B11" s="520" t="s">
        <v>339</v>
      </c>
      <c r="C11" s="520" t="s">
        <v>335</v>
      </c>
      <c r="D11" s="520" t="s">
        <v>336</v>
      </c>
      <c r="E11" s="520">
        <v>5965</v>
      </c>
      <c r="F11" s="520">
        <v>5965</v>
      </c>
      <c r="G11" s="520">
        <v>0</v>
      </c>
      <c r="H11" s="512"/>
      <c r="I11" s="512"/>
      <c r="K11" s="141"/>
    </row>
    <row r="12" spans="1:11" ht="15" customHeight="1" x14ac:dyDescent="0.25">
      <c r="A12" s="520">
        <v>5</v>
      </c>
      <c r="B12" s="520" t="s">
        <v>340</v>
      </c>
      <c r="C12" s="520" t="s">
        <v>335</v>
      </c>
      <c r="D12" s="520" t="s">
        <v>336</v>
      </c>
      <c r="E12" s="520">
        <v>350211</v>
      </c>
      <c r="F12" s="520">
        <v>350211</v>
      </c>
      <c r="G12" s="520">
        <v>0</v>
      </c>
      <c r="H12" s="512"/>
      <c r="I12" s="512"/>
      <c r="K12" s="141"/>
    </row>
    <row r="13" spans="1:11" ht="15" customHeight="1" x14ac:dyDescent="0.25">
      <c r="A13" s="520">
        <v>6</v>
      </c>
      <c r="B13" s="520" t="s">
        <v>341</v>
      </c>
      <c r="C13" s="520" t="s">
        <v>335</v>
      </c>
      <c r="D13" s="520" t="s">
        <v>336</v>
      </c>
      <c r="E13" s="520">
        <v>248178.2</v>
      </c>
      <c r="F13" s="520">
        <v>248178.2</v>
      </c>
      <c r="G13" s="520">
        <v>0</v>
      </c>
      <c r="H13" s="512"/>
      <c r="I13" s="512"/>
      <c r="K13" s="141"/>
    </row>
    <row r="14" spans="1:11" ht="12.75" customHeight="1" x14ac:dyDescent="0.25">
      <c r="A14" s="520">
        <v>7</v>
      </c>
      <c r="B14" s="520" t="s">
        <v>342</v>
      </c>
      <c r="C14" s="520" t="s">
        <v>335</v>
      </c>
      <c r="D14" s="520" t="s">
        <v>336</v>
      </c>
      <c r="E14" s="520">
        <v>774578</v>
      </c>
      <c r="F14" s="520">
        <v>774578</v>
      </c>
      <c r="G14" s="520">
        <v>0</v>
      </c>
      <c r="H14" s="512"/>
      <c r="I14" s="512"/>
      <c r="K14" s="141"/>
    </row>
    <row r="15" spans="1:11" ht="12.75" customHeight="1" x14ac:dyDescent="0.25">
      <c r="A15" s="520">
        <v>8</v>
      </c>
      <c r="B15" s="520" t="s">
        <v>343</v>
      </c>
      <c r="C15" s="520" t="s">
        <v>344</v>
      </c>
      <c r="D15" s="520" t="s">
        <v>336</v>
      </c>
      <c r="E15" s="520">
        <v>957736</v>
      </c>
      <c r="F15" s="520">
        <v>957736</v>
      </c>
      <c r="G15" s="520">
        <v>0</v>
      </c>
      <c r="H15" s="512"/>
      <c r="I15" s="512"/>
      <c r="K15" s="141"/>
    </row>
    <row r="16" spans="1:11" ht="12.75" customHeight="1" x14ac:dyDescent="0.25">
      <c r="A16" s="520">
        <v>9</v>
      </c>
      <c r="B16" s="520" t="s">
        <v>345</v>
      </c>
      <c r="C16" s="520" t="s">
        <v>344</v>
      </c>
      <c r="D16" s="520" t="s">
        <v>336</v>
      </c>
      <c r="E16" s="520">
        <v>140002</v>
      </c>
      <c r="F16" s="520">
        <v>140002</v>
      </c>
      <c r="G16" s="520">
        <v>0</v>
      </c>
      <c r="H16" s="512"/>
      <c r="I16" s="512"/>
      <c r="K16" s="141"/>
    </row>
    <row r="17" spans="1:11" ht="12.75" customHeight="1" x14ac:dyDescent="0.25">
      <c r="A17" s="520">
        <v>10</v>
      </c>
      <c r="B17" s="520" t="s">
        <v>92</v>
      </c>
      <c r="C17" s="520" t="s">
        <v>344</v>
      </c>
      <c r="D17" s="520" t="s">
        <v>336</v>
      </c>
      <c r="E17" s="520">
        <v>59409</v>
      </c>
      <c r="F17" s="520">
        <v>59409</v>
      </c>
      <c r="G17" s="520">
        <v>0</v>
      </c>
      <c r="H17" s="512"/>
      <c r="I17" s="512"/>
      <c r="K17" s="141"/>
    </row>
    <row r="18" spans="1:11" ht="12.75" customHeight="1" x14ac:dyDescent="0.25">
      <c r="A18" s="520">
        <v>11</v>
      </c>
      <c r="B18" s="520" t="s">
        <v>1657</v>
      </c>
      <c r="C18" s="520" t="s">
        <v>344</v>
      </c>
      <c r="D18" s="520" t="s">
        <v>336</v>
      </c>
      <c r="E18" s="520">
        <v>320001</v>
      </c>
      <c r="F18" s="520">
        <v>320001</v>
      </c>
      <c r="G18" s="520">
        <v>0</v>
      </c>
      <c r="H18" s="512"/>
      <c r="I18" s="512"/>
      <c r="K18" s="141"/>
    </row>
    <row r="19" spans="1:11" ht="12.75" customHeight="1" x14ac:dyDescent="0.25">
      <c r="A19" s="520">
        <v>12</v>
      </c>
      <c r="B19" s="520" t="s">
        <v>93</v>
      </c>
      <c r="C19" s="520" t="s">
        <v>344</v>
      </c>
      <c r="D19" s="520" t="s">
        <v>336</v>
      </c>
      <c r="E19" s="520">
        <v>798681</v>
      </c>
      <c r="F19" s="520">
        <v>798681</v>
      </c>
      <c r="G19" s="520">
        <v>0</v>
      </c>
      <c r="H19" s="512"/>
      <c r="I19" s="512"/>
      <c r="K19" s="141"/>
    </row>
    <row r="20" spans="1:11" ht="12.75" customHeight="1" x14ac:dyDescent="0.25">
      <c r="A20" s="520">
        <v>13</v>
      </c>
      <c r="B20" s="520" t="s">
        <v>346</v>
      </c>
      <c r="C20" s="520" t="s">
        <v>344</v>
      </c>
      <c r="D20" s="520" t="s">
        <v>336</v>
      </c>
      <c r="E20" s="520">
        <v>700882</v>
      </c>
      <c r="F20" s="520">
        <v>700882</v>
      </c>
      <c r="G20" s="520">
        <v>0</v>
      </c>
      <c r="H20" s="512"/>
      <c r="I20" s="512"/>
      <c r="K20" s="141"/>
    </row>
    <row r="21" spans="1:11" ht="12.75" customHeight="1" x14ac:dyDescent="0.25">
      <c r="A21" s="520">
        <v>14</v>
      </c>
      <c r="B21" s="520" t="s">
        <v>347</v>
      </c>
      <c r="C21" s="520" t="s">
        <v>344</v>
      </c>
      <c r="D21" s="520" t="s">
        <v>336</v>
      </c>
      <c r="E21" s="520">
        <v>577815</v>
      </c>
      <c r="F21" s="520">
        <v>577815</v>
      </c>
      <c r="G21" s="520">
        <v>0</v>
      </c>
      <c r="H21" s="512"/>
      <c r="I21" s="512"/>
      <c r="K21" s="141"/>
    </row>
    <row r="22" spans="1:11" ht="12.75" customHeight="1" x14ac:dyDescent="0.25">
      <c r="A22" s="520">
        <v>15</v>
      </c>
      <c r="B22" s="520" t="s">
        <v>348</v>
      </c>
      <c r="C22" s="520" t="s">
        <v>344</v>
      </c>
      <c r="D22" s="520" t="s">
        <v>336</v>
      </c>
      <c r="E22" s="520">
        <v>321241</v>
      </c>
      <c r="F22" s="520">
        <v>321241</v>
      </c>
      <c r="G22" s="520">
        <v>0</v>
      </c>
      <c r="H22" s="512"/>
      <c r="I22" s="512"/>
      <c r="K22" s="141"/>
    </row>
    <row r="23" spans="1:11" ht="12.75" customHeight="1" x14ac:dyDescent="0.25">
      <c r="A23" s="520">
        <v>16</v>
      </c>
      <c r="B23" s="520" t="s">
        <v>94</v>
      </c>
      <c r="C23" s="520" t="s">
        <v>344</v>
      </c>
      <c r="D23" s="520" t="s">
        <v>336</v>
      </c>
      <c r="E23" s="520">
        <v>164724</v>
      </c>
      <c r="F23" s="520">
        <v>164724</v>
      </c>
      <c r="G23" s="520">
        <v>0</v>
      </c>
      <c r="H23" s="512"/>
      <c r="I23" s="512"/>
      <c r="K23" s="141"/>
    </row>
    <row r="24" spans="1:11" ht="12.75" customHeight="1" x14ac:dyDescent="0.25">
      <c r="A24" s="520">
        <v>17</v>
      </c>
      <c r="B24" s="520" t="s">
        <v>349</v>
      </c>
      <c r="C24" s="520" t="s">
        <v>344</v>
      </c>
      <c r="D24" s="520" t="s">
        <v>336</v>
      </c>
      <c r="E24" s="520">
        <v>190061</v>
      </c>
      <c r="F24" s="520">
        <v>190061</v>
      </c>
      <c r="G24" s="520">
        <v>0</v>
      </c>
      <c r="H24" s="512"/>
      <c r="I24" s="512"/>
      <c r="K24" s="141"/>
    </row>
    <row r="25" spans="1:11" ht="12.75" customHeight="1" x14ac:dyDescent="0.25">
      <c r="A25" s="520">
        <v>18</v>
      </c>
      <c r="B25" s="520" t="s">
        <v>350</v>
      </c>
      <c r="C25" s="520" t="s">
        <v>344</v>
      </c>
      <c r="D25" s="520" t="s">
        <v>336</v>
      </c>
      <c r="E25" s="520">
        <v>143020</v>
      </c>
      <c r="F25" s="520">
        <v>143020</v>
      </c>
      <c r="G25" s="520">
        <v>0</v>
      </c>
      <c r="H25" s="512"/>
      <c r="I25" s="512"/>
      <c r="K25" s="141"/>
    </row>
    <row r="26" spans="1:11" ht="12.75" customHeight="1" x14ac:dyDescent="0.25">
      <c r="A26" s="520">
        <v>19</v>
      </c>
      <c r="B26" s="520" t="s">
        <v>351</v>
      </c>
      <c r="C26" s="520" t="s">
        <v>344</v>
      </c>
      <c r="D26" s="520" t="s">
        <v>336</v>
      </c>
      <c r="E26" s="520">
        <v>380000</v>
      </c>
      <c r="F26" s="520">
        <v>380000</v>
      </c>
      <c r="G26" s="520">
        <v>0</v>
      </c>
      <c r="H26" s="512"/>
      <c r="I26" s="512"/>
      <c r="K26" s="141"/>
    </row>
    <row r="27" spans="1:11" ht="12.75" customHeight="1" x14ac:dyDescent="0.25">
      <c r="A27" s="520">
        <v>20</v>
      </c>
      <c r="B27" s="520" t="s">
        <v>351</v>
      </c>
      <c r="C27" s="520" t="s">
        <v>344</v>
      </c>
      <c r="D27" s="520" t="s">
        <v>336</v>
      </c>
      <c r="E27" s="520">
        <v>500000</v>
      </c>
      <c r="F27" s="520">
        <v>500000</v>
      </c>
      <c r="G27" s="520">
        <v>0</v>
      </c>
      <c r="H27" s="512"/>
      <c r="I27" s="512"/>
      <c r="K27" s="141"/>
    </row>
    <row r="28" spans="1:11" ht="12.75" customHeight="1" x14ac:dyDescent="0.25">
      <c r="A28" s="520">
        <v>21</v>
      </c>
      <c r="B28" s="520" t="s">
        <v>352</v>
      </c>
      <c r="C28" s="520" t="s">
        <v>344</v>
      </c>
      <c r="D28" s="520" t="s">
        <v>336</v>
      </c>
      <c r="E28" s="520">
        <v>1220000</v>
      </c>
      <c r="F28" s="520">
        <v>1220000</v>
      </c>
      <c r="G28" s="520">
        <v>0</v>
      </c>
      <c r="H28" s="512"/>
      <c r="I28" s="512"/>
      <c r="K28" s="141"/>
    </row>
    <row r="29" spans="1:11" ht="12.75" customHeight="1" x14ac:dyDescent="0.25">
      <c r="A29" s="520">
        <v>22</v>
      </c>
      <c r="B29" s="520" t="s">
        <v>353</v>
      </c>
      <c r="C29" s="520" t="s">
        <v>344</v>
      </c>
      <c r="D29" s="520" t="s">
        <v>336</v>
      </c>
      <c r="E29" s="520">
        <v>52200</v>
      </c>
      <c r="F29" s="520">
        <v>52200</v>
      </c>
      <c r="G29" s="520">
        <v>0</v>
      </c>
      <c r="H29" s="512"/>
      <c r="I29" s="512"/>
      <c r="K29" s="141"/>
    </row>
    <row r="30" spans="1:11" ht="12.75" customHeight="1" x14ac:dyDescent="0.25">
      <c r="A30" s="520">
        <v>23</v>
      </c>
      <c r="B30" s="520" t="s">
        <v>354</v>
      </c>
      <c r="C30" s="520" t="s">
        <v>344</v>
      </c>
      <c r="D30" s="520" t="s">
        <v>336</v>
      </c>
      <c r="E30" s="521">
        <v>1678320</v>
      </c>
      <c r="F30" s="520">
        <v>1678320</v>
      </c>
      <c r="G30" s="520">
        <v>0</v>
      </c>
      <c r="H30" s="512"/>
      <c r="I30" s="512"/>
      <c r="K30" s="141"/>
    </row>
    <row r="31" spans="1:11" ht="12.75" customHeight="1" x14ac:dyDescent="0.25">
      <c r="A31" s="520">
        <v>24</v>
      </c>
      <c r="B31" s="520" t="s">
        <v>355</v>
      </c>
      <c r="C31" s="520" t="s">
        <v>344</v>
      </c>
      <c r="D31" s="520" t="s">
        <v>336</v>
      </c>
      <c r="E31" s="521">
        <v>446600</v>
      </c>
      <c r="F31" s="520">
        <v>446600</v>
      </c>
      <c r="G31" s="520">
        <v>0</v>
      </c>
      <c r="H31" s="512"/>
      <c r="I31" s="512"/>
      <c r="K31" s="141"/>
    </row>
    <row r="32" spans="1:11" ht="12.75" customHeight="1" x14ac:dyDescent="0.25">
      <c r="A32" s="520">
        <v>25</v>
      </c>
      <c r="B32" s="520" t="s">
        <v>356</v>
      </c>
      <c r="C32" s="520" t="s">
        <v>344</v>
      </c>
      <c r="D32" s="520" t="s">
        <v>336</v>
      </c>
      <c r="E32" s="521">
        <v>1041120</v>
      </c>
      <c r="F32" s="520">
        <v>1041120</v>
      </c>
      <c r="G32" s="520">
        <v>0</v>
      </c>
      <c r="H32" s="512"/>
      <c r="I32" s="512"/>
      <c r="K32" s="141"/>
    </row>
    <row r="33" spans="1:11" ht="12.75" customHeight="1" x14ac:dyDescent="0.25">
      <c r="A33" s="520">
        <v>26</v>
      </c>
      <c r="B33" s="520" t="s">
        <v>357</v>
      </c>
      <c r="C33" s="520" t="s">
        <v>344</v>
      </c>
      <c r="D33" s="520" t="s">
        <v>336</v>
      </c>
      <c r="E33" s="521">
        <v>159600</v>
      </c>
      <c r="F33" s="520">
        <v>159600</v>
      </c>
      <c r="G33" s="520">
        <v>0</v>
      </c>
      <c r="H33" s="512"/>
      <c r="I33" s="512"/>
      <c r="K33" s="141"/>
    </row>
    <row r="34" spans="1:11" ht="12.75" customHeight="1" x14ac:dyDescent="0.25">
      <c r="A34" s="520">
        <v>27</v>
      </c>
      <c r="B34" s="520" t="s">
        <v>358</v>
      </c>
      <c r="C34" s="520" t="s">
        <v>344</v>
      </c>
      <c r="D34" s="520" t="s">
        <v>336</v>
      </c>
      <c r="E34" s="521">
        <v>80940</v>
      </c>
      <c r="F34" s="520">
        <v>80940</v>
      </c>
      <c r="G34" s="520">
        <v>0</v>
      </c>
      <c r="H34" s="512"/>
      <c r="I34" s="512"/>
      <c r="K34" s="141"/>
    </row>
    <row r="35" spans="1:11" ht="12.75" customHeight="1" x14ac:dyDescent="0.25">
      <c r="A35" s="520">
        <v>28</v>
      </c>
      <c r="B35" s="520" t="s">
        <v>359</v>
      </c>
      <c r="C35" s="520" t="s">
        <v>344</v>
      </c>
      <c r="D35" s="520" t="s">
        <v>336</v>
      </c>
      <c r="E35" s="521">
        <v>166200</v>
      </c>
      <c r="F35" s="520">
        <v>166200</v>
      </c>
      <c r="G35" s="520">
        <v>0</v>
      </c>
      <c r="H35" s="512"/>
      <c r="I35" s="512"/>
      <c r="K35" s="141"/>
    </row>
    <row r="36" spans="1:11" ht="12.75" customHeight="1" x14ac:dyDescent="0.25">
      <c r="A36" s="520">
        <v>29</v>
      </c>
      <c r="B36" s="520" t="s">
        <v>360</v>
      </c>
      <c r="C36" s="520" t="s">
        <v>344</v>
      </c>
      <c r="D36" s="520" t="s">
        <v>336</v>
      </c>
      <c r="E36" s="521">
        <v>32340</v>
      </c>
      <c r="F36" s="520">
        <v>32340</v>
      </c>
      <c r="G36" s="520">
        <v>0</v>
      </c>
      <c r="H36" s="512"/>
      <c r="I36" s="512"/>
      <c r="K36" s="141"/>
    </row>
    <row r="37" spans="1:11" ht="12.75" customHeight="1" x14ac:dyDescent="0.25">
      <c r="A37" s="520">
        <v>30</v>
      </c>
      <c r="B37" s="520" t="s">
        <v>361</v>
      </c>
      <c r="C37" s="520" t="s">
        <v>344</v>
      </c>
      <c r="D37" s="520" t="s">
        <v>336</v>
      </c>
      <c r="E37" s="521">
        <v>1600</v>
      </c>
      <c r="F37" s="520">
        <v>1600</v>
      </c>
      <c r="G37" s="520">
        <v>0</v>
      </c>
      <c r="H37" s="512"/>
      <c r="I37" s="512"/>
      <c r="K37" s="141"/>
    </row>
    <row r="38" spans="1:11" ht="12.75" customHeight="1" x14ac:dyDescent="0.25">
      <c r="A38" s="520">
        <v>31</v>
      </c>
      <c r="B38" s="520" t="s">
        <v>367</v>
      </c>
      <c r="C38" s="520" t="s">
        <v>368</v>
      </c>
      <c r="D38" s="520" t="s">
        <v>336</v>
      </c>
      <c r="E38" s="521">
        <v>4374684</v>
      </c>
      <c r="F38" s="520">
        <v>4374684</v>
      </c>
      <c r="G38" s="520">
        <v>0</v>
      </c>
      <c r="H38" s="512"/>
      <c r="I38" s="512"/>
      <c r="K38" s="141"/>
    </row>
    <row r="39" spans="1:11" ht="12.75" customHeight="1" x14ac:dyDescent="0.25">
      <c r="A39" s="520">
        <v>32</v>
      </c>
      <c r="B39" s="520" t="s">
        <v>369</v>
      </c>
      <c r="C39" s="520" t="s">
        <v>368</v>
      </c>
      <c r="D39" s="520" t="s">
        <v>336</v>
      </c>
      <c r="E39" s="521">
        <v>7328119</v>
      </c>
      <c r="F39" s="520">
        <v>7328119</v>
      </c>
      <c r="G39" s="520">
        <v>0</v>
      </c>
      <c r="H39" s="512"/>
      <c r="I39" s="512"/>
      <c r="K39" s="141"/>
    </row>
    <row r="40" spans="1:11" ht="12.75" customHeight="1" x14ac:dyDescent="0.25">
      <c r="A40" s="520">
        <v>33</v>
      </c>
      <c r="B40" s="520" t="s">
        <v>370</v>
      </c>
      <c r="C40" s="520" t="s">
        <v>368</v>
      </c>
      <c r="D40" s="520" t="s">
        <v>336</v>
      </c>
      <c r="E40" s="521">
        <v>3370608</v>
      </c>
      <c r="F40" s="520">
        <v>3370608</v>
      </c>
      <c r="G40" s="520">
        <v>0</v>
      </c>
      <c r="H40" s="512"/>
      <c r="I40" s="512"/>
      <c r="K40" s="141"/>
    </row>
    <row r="41" spans="1:11" ht="12.75" customHeight="1" x14ac:dyDescent="0.25">
      <c r="A41" s="520">
        <v>34</v>
      </c>
      <c r="B41" s="520" t="s">
        <v>371</v>
      </c>
      <c r="C41" s="520" t="s">
        <v>368</v>
      </c>
      <c r="D41" s="520" t="s">
        <v>336</v>
      </c>
      <c r="E41" s="521">
        <v>111527</v>
      </c>
      <c r="F41" s="520">
        <v>111527</v>
      </c>
      <c r="G41" s="520">
        <v>0</v>
      </c>
      <c r="H41" s="512"/>
      <c r="I41" s="512"/>
      <c r="K41" s="141"/>
    </row>
    <row r="42" spans="1:11" ht="12.75" customHeight="1" x14ac:dyDescent="0.25">
      <c r="A42" s="520">
        <v>35</v>
      </c>
      <c r="B42" s="520" t="s">
        <v>372</v>
      </c>
      <c r="C42" s="520" t="s">
        <v>368</v>
      </c>
      <c r="D42" s="520" t="s">
        <v>336</v>
      </c>
      <c r="E42" s="521">
        <v>261959</v>
      </c>
      <c r="F42" s="520">
        <v>261959</v>
      </c>
      <c r="G42" s="520">
        <v>0</v>
      </c>
      <c r="H42" s="512"/>
      <c r="I42" s="512"/>
      <c r="K42" s="141"/>
    </row>
    <row r="43" spans="1:11" ht="12.75" customHeight="1" x14ac:dyDescent="0.25">
      <c r="A43" s="520">
        <v>36</v>
      </c>
      <c r="B43" s="520" t="s">
        <v>373</v>
      </c>
      <c r="C43" s="520" t="s">
        <v>368</v>
      </c>
      <c r="D43" s="520" t="s">
        <v>336</v>
      </c>
      <c r="E43" s="521">
        <v>182000</v>
      </c>
      <c r="F43" s="520">
        <v>182000</v>
      </c>
      <c r="G43" s="520">
        <v>0</v>
      </c>
      <c r="H43" s="512"/>
      <c r="I43" s="512"/>
      <c r="K43" s="141"/>
    </row>
    <row r="44" spans="1:11" ht="12.75" customHeight="1" x14ac:dyDescent="0.25">
      <c r="A44" s="520">
        <v>37</v>
      </c>
      <c r="B44" s="520" t="s">
        <v>374</v>
      </c>
      <c r="C44" s="520" t="s">
        <v>368</v>
      </c>
      <c r="D44" s="520" t="s">
        <v>336</v>
      </c>
      <c r="E44" s="521">
        <v>73430</v>
      </c>
      <c r="F44" s="520">
        <v>73430</v>
      </c>
      <c r="G44" s="520">
        <v>0</v>
      </c>
      <c r="H44" s="512"/>
      <c r="I44" s="512"/>
      <c r="K44" s="141"/>
    </row>
    <row r="45" spans="1:11" ht="12.75" customHeight="1" x14ac:dyDescent="0.25">
      <c r="A45" s="520">
        <v>38</v>
      </c>
      <c r="B45" s="520" t="s">
        <v>375</v>
      </c>
      <c r="C45" s="520" t="s">
        <v>368</v>
      </c>
      <c r="D45" s="520" t="s">
        <v>336</v>
      </c>
      <c r="E45" s="521">
        <v>396000</v>
      </c>
      <c r="F45" s="520">
        <v>396000</v>
      </c>
      <c r="G45" s="520">
        <v>0</v>
      </c>
      <c r="H45" s="512"/>
      <c r="I45" s="512"/>
      <c r="K45" s="141"/>
    </row>
    <row r="46" spans="1:11" ht="12.75" customHeight="1" x14ac:dyDescent="0.25">
      <c r="A46" s="520">
        <v>39</v>
      </c>
      <c r="B46" s="520" t="s">
        <v>376</v>
      </c>
      <c r="C46" s="520" t="s">
        <v>368</v>
      </c>
      <c r="D46" s="520" t="s">
        <v>336</v>
      </c>
      <c r="E46" s="521">
        <v>709249</v>
      </c>
      <c r="F46" s="520">
        <v>709249</v>
      </c>
      <c r="G46" s="520">
        <v>0</v>
      </c>
      <c r="H46" s="512"/>
      <c r="I46" s="512"/>
      <c r="K46" s="141"/>
    </row>
    <row r="47" spans="1:11" ht="12.75" customHeight="1" x14ac:dyDescent="0.25">
      <c r="A47" s="520">
        <v>40</v>
      </c>
      <c r="B47" s="520" t="s">
        <v>377</v>
      </c>
      <c r="C47" s="520" t="s">
        <v>368</v>
      </c>
      <c r="D47" s="520" t="s">
        <v>336</v>
      </c>
      <c r="E47" s="521">
        <v>98464</v>
      </c>
      <c r="F47" s="520">
        <v>98464</v>
      </c>
      <c r="G47" s="520">
        <v>0</v>
      </c>
      <c r="H47" s="512"/>
      <c r="I47" s="512"/>
      <c r="K47" s="141"/>
    </row>
    <row r="48" spans="1:11" ht="12.75" customHeight="1" x14ac:dyDescent="0.25">
      <c r="A48" s="520">
        <v>41</v>
      </c>
      <c r="B48" s="520" t="s">
        <v>378</v>
      </c>
      <c r="C48" s="520" t="s">
        <v>368</v>
      </c>
      <c r="D48" s="520" t="s">
        <v>336</v>
      </c>
      <c r="E48" s="521">
        <v>659301</v>
      </c>
      <c r="F48" s="520">
        <v>659301</v>
      </c>
      <c r="G48" s="520">
        <v>0</v>
      </c>
      <c r="H48" s="512"/>
      <c r="I48" s="512"/>
      <c r="K48" s="141"/>
    </row>
    <row r="49" spans="1:11" ht="12.75" customHeight="1" x14ac:dyDescent="0.25">
      <c r="A49" s="520">
        <v>42</v>
      </c>
      <c r="B49" s="520" t="s">
        <v>379</v>
      </c>
      <c r="C49" s="520" t="s">
        <v>368</v>
      </c>
      <c r="D49" s="520" t="s">
        <v>336</v>
      </c>
      <c r="E49" s="521">
        <v>235744</v>
      </c>
      <c r="F49" s="520">
        <v>235744</v>
      </c>
      <c r="G49" s="520">
        <v>0</v>
      </c>
      <c r="H49" s="512"/>
      <c r="I49" s="512"/>
      <c r="K49" s="141"/>
    </row>
    <row r="50" spans="1:11" ht="12.75" customHeight="1" x14ac:dyDescent="0.25">
      <c r="A50" s="520">
        <v>43</v>
      </c>
      <c r="B50" s="520" t="s">
        <v>380</v>
      </c>
      <c r="C50" s="520" t="s">
        <v>368</v>
      </c>
      <c r="D50" s="520" t="s">
        <v>336</v>
      </c>
      <c r="E50" s="521">
        <v>596886</v>
      </c>
      <c r="F50" s="520">
        <v>596886</v>
      </c>
      <c r="G50" s="520">
        <v>0</v>
      </c>
      <c r="H50" s="512"/>
      <c r="I50" s="512"/>
      <c r="K50" s="141"/>
    </row>
    <row r="51" spans="1:11" ht="12.75" customHeight="1" x14ac:dyDescent="0.25">
      <c r="A51" s="520">
        <v>44</v>
      </c>
      <c r="B51" s="520" t="s">
        <v>95</v>
      </c>
      <c r="C51" s="520" t="s">
        <v>368</v>
      </c>
      <c r="D51" s="520" t="s">
        <v>336</v>
      </c>
      <c r="E51" s="521">
        <v>9273</v>
      </c>
      <c r="F51" s="520">
        <v>9273</v>
      </c>
      <c r="G51" s="520">
        <v>0</v>
      </c>
      <c r="H51" s="512"/>
      <c r="I51" s="512"/>
      <c r="K51" s="141"/>
    </row>
    <row r="52" spans="1:11" ht="12.75" customHeight="1" x14ac:dyDescent="0.25">
      <c r="A52" s="520">
        <v>45</v>
      </c>
      <c r="B52" s="520" t="s">
        <v>387</v>
      </c>
      <c r="C52" s="520" t="s">
        <v>388</v>
      </c>
      <c r="D52" s="520" t="s">
        <v>336</v>
      </c>
      <c r="E52" s="521">
        <v>311000</v>
      </c>
      <c r="F52" s="520">
        <v>311000</v>
      </c>
      <c r="G52" s="520">
        <v>0</v>
      </c>
      <c r="H52" s="512"/>
      <c r="I52" s="512"/>
      <c r="K52" s="141"/>
    </row>
    <row r="53" spans="1:11" ht="12.75" customHeight="1" x14ac:dyDescent="0.25">
      <c r="A53" s="520">
        <v>46</v>
      </c>
      <c r="B53" s="520" t="s">
        <v>389</v>
      </c>
      <c r="C53" s="520" t="s">
        <v>390</v>
      </c>
      <c r="D53" s="520" t="s">
        <v>336</v>
      </c>
      <c r="E53" s="521">
        <v>5600000</v>
      </c>
      <c r="F53" s="520">
        <v>5600000</v>
      </c>
      <c r="G53" s="520">
        <v>0</v>
      </c>
      <c r="H53" s="512"/>
      <c r="I53" s="512"/>
      <c r="K53" s="141"/>
    </row>
    <row r="54" spans="1:11" ht="12.75" customHeight="1" x14ac:dyDescent="0.25">
      <c r="A54" s="520">
        <v>47</v>
      </c>
      <c r="B54" s="520" t="s">
        <v>369</v>
      </c>
      <c r="C54" s="520" t="s">
        <v>390</v>
      </c>
      <c r="D54" s="520" t="s">
        <v>336</v>
      </c>
      <c r="E54" s="521">
        <v>675120</v>
      </c>
      <c r="F54" s="520">
        <v>675120</v>
      </c>
      <c r="G54" s="520">
        <v>0</v>
      </c>
      <c r="H54" s="512"/>
      <c r="I54" s="512"/>
      <c r="K54" s="141"/>
    </row>
    <row r="55" spans="1:11" ht="12.75" customHeight="1" x14ac:dyDescent="0.25">
      <c r="A55" s="520">
        <v>48</v>
      </c>
      <c r="B55" s="520" t="s">
        <v>391</v>
      </c>
      <c r="C55" s="520" t="s">
        <v>390</v>
      </c>
      <c r="D55" s="520" t="s">
        <v>336</v>
      </c>
      <c r="E55" s="521">
        <v>84000</v>
      </c>
      <c r="F55" s="520">
        <v>84000</v>
      </c>
      <c r="G55" s="520">
        <v>0</v>
      </c>
      <c r="H55" s="512"/>
      <c r="I55" s="512"/>
      <c r="K55" s="141"/>
    </row>
    <row r="56" spans="1:11" ht="12.75" customHeight="1" x14ac:dyDescent="0.25">
      <c r="A56" s="520">
        <v>49</v>
      </c>
      <c r="B56" s="520" t="s">
        <v>392</v>
      </c>
      <c r="C56" s="520" t="s">
        <v>390</v>
      </c>
      <c r="D56" s="520" t="s">
        <v>336</v>
      </c>
      <c r="E56" s="521">
        <v>600000</v>
      </c>
      <c r="F56" s="520">
        <v>600000</v>
      </c>
      <c r="G56" s="520">
        <v>0</v>
      </c>
      <c r="H56" s="512"/>
      <c r="I56" s="512"/>
      <c r="K56" s="141"/>
    </row>
    <row r="57" spans="1:11" ht="12.75" customHeight="1" x14ac:dyDescent="0.25">
      <c r="A57" s="520">
        <v>50</v>
      </c>
      <c r="B57" s="520" t="s">
        <v>370</v>
      </c>
      <c r="C57" s="520" t="s">
        <v>390</v>
      </c>
      <c r="D57" s="520" t="s">
        <v>336</v>
      </c>
      <c r="E57" s="521">
        <v>120000</v>
      </c>
      <c r="F57" s="520">
        <v>110000</v>
      </c>
      <c r="G57" s="520">
        <v>10000</v>
      </c>
      <c r="H57" s="512"/>
      <c r="I57" s="512"/>
      <c r="K57" s="141"/>
    </row>
    <row r="58" spans="1:11" ht="12.75" customHeight="1" x14ac:dyDescent="0.25">
      <c r="A58" s="520">
        <v>51</v>
      </c>
      <c r="B58" s="520" t="s">
        <v>393</v>
      </c>
      <c r="C58" s="520" t="s">
        <v>390</v>
      </c>
      <c r="D58" s="520" t="s">
        <v>336</v>
      </c>
      <c r="E58" s="521">
        <v>20000</v>
      </c>
      <c r="F58" s="520">
        <v>20000</v>
      </c>
      <c r="G58" s="520">
        <v>0</v>
      </c>
      <c r="H58" s="512"/>
      <c r="I58" s="512"/>
      <c r="K58" s="141"/>
    </row>
    <row r="59" spans="1:11" ht="12.75" customHeight="1" x14ac:dyDescent="0.25">
      <c r="A59" s="520">
        <v>52</v>
      </c>
      <c r="B59" s="520" t="s">
        <v>394</v>
      </c>
      <c r="C59" s="520" t="s">
        <v>390</v>
      </c>
      <c r="D59" s="520" t="s">
        <v>336</v>
      </c>
      <c r="E59" s="521">
        <v>70000</v>
      </c>
      <c r="F59" s="520">
        <v>70000</v>
      </c>
      <c r="G59" s="520">
        <v>0</v>
      </c>
      <c r="H59" s="512"/>
      <c r="I59" s="512"/>
      <c r="K59" s="141"/>
    </row>
    <row r="60" spans="1:11" ht="12.75" customHeight="1" x14ac:dyDescent="0.25">
      <c r="A60" s="520">
        <v>53</v>
      </c>
      <c r="B60" s="520" t="s">
        <v>392</v>
      </c>
      <c r="C60" s="520" t="s">
        <v>390</v>
      </c>
      <c r="D60" s="520" t="s">
        <v>336</v>
      </c>
      <c r="E60" s="521">
        <v>72000</v>
      </c>
      <c r="F60" s="520">
        <v>72000</v>
      </c>
      <c r="G60" s="520">
        <v>0</v>
      </c>
      <c r="H60" s="512"/>
      <c r="I60" s="512"/>
      <c r="K60" s="141"/>
    </row>
    <row r="61" spans="1:11" ht="12.75" customHeight="1" x14ac:dyDescent="0.25">
      <c r="A61" s="520">
        <v>54</v>
      </c>
      <c r="B61" s="520" t="s">
        <v>362</v>
      </c>
      <c r="C61" s="520" t="s">
        <v>344</v>
      </c>
      <c r="D61" s="520" t="s">
        <v>336</v>
      </c>
      <c r="E61" s="520">
        <v>354640</v>
      </c>
      <c r="F61" s="520">
        <v>354640</v>
      </c>
      <c r="G61" s="520">
        <v>0</v>
      </c>
      <c r="H61" s="512"/>
      <c r="I61" s="512"/>
      <c r="K61" s="141"/>
    </row>
    <row r="62" spans="1:11" ht="12.75" customHeight="1" x14ac:dyDescent="0.25">
      <c r="A62" s="520">
        <v>55</v>
      </c>
      <c r="B62" s="520" t="s">
        <v>363</v>
      </c>
      <c r="C62" s="520" t="s">
        <v>344</v>
      </c>
      <c r="D62" s="520" t="s">
        <v>336</v>
      </c>
      <c r="E62" s="520">
        <v>108360</v>
      </c>
      <c r="F62" s="520">
        <v>108360</v>
      </c>
      <c r="G62" s="520">
        <v>0</v>
      </c>
      <c r="H62" s="512"/>
      <c r="I62" s="512"/>
      <c r="K62" s="141"/>
    </row>
    <row r="63" spans="1:11" ht="12.75" customHeight="1" x14ac:dyDescent="0.25">
      <c r="A63" s="520">
        <v>56</v>
      </c>
      <c r="B63" s="520" t="s">
        <v>364</v>
      </c>
      <c r="C63" s="520" t="s">
        <v>344</v>
      </c>
      <c r="D63" s="520" t="s">
        <v>336</v>
      </c>
      <c r="E63" s="520">
        <v>49700</v>
      </c>
      <c r="F63" s="520">
        <v>49700</v>
      </c>
      <c r="G63" s="520">
        <v>0</v>
      </c>
      <c r="H63" s="512"/>
      <c r="I63" s="512"/>
    </row>
    <row r="64" spans="1:11" ht="12.75" customHeight="1" x14ac:dyDescent="0.25">
      <c r="A64" s="520">
        <v>57</v>
      </c>
      <c r="B64" s="520" t="s">
        <v>365</v>
      </c>
      <c r="C64" s="520" t="s">
        <v>344</v>
      </c>
      <c r="D64" s="520" t="s">
        <v>336</v>
      </c>
      <c r="E64" s="520">
        <v>70000</v>
      </c>
      <c r="F64" s="520">
        <v>70000</v>
      </c>
      <c r="G64" s="520">
        <v>0</v>
      </c>
      <c r="H64" s="512"/>
      <c r="I64" s="512"/>
    </row>
    <row r="65" spans="1:9" s="141" customFormat="1" ht="12.75" customHeight="1" x14ac:dyDescent="0.25">
      <c r="A65" s="520">
        <v>58</v>
      </c>
      <c r="B65" s="520" t="s">
        <v>366</v>
      </c>
      <c r="C65" s="520" t="s">
        <v>344</v>
      </c>
      <c r="D65" s="520" t="s">
        <v>336</v>
      </c>
      <c r="E65" s="520">
        <v>140700</v>
      </c>
      <c r="F65" s="520">
        <v>140700</v>
      </c>
      <c r="G65" s="520">
        <v>0</v>
      </c>
      <c r="H65" s="512"/>
      <c r="I65" s="512"/>
    </row>
    <row r="66" spans="1:9" s="142" customFormat="1" ht="12.75" customHeight="1" x14ac:dyDescent="0.25">
      <c r="A66" s="520">
        <v>59</v>
      </c>
      <c r="B66" s="520" t="s">
        <v>381</v>
      </c>
      <c r="C66" s="520" t="s">
        <v>368</v>
      </c>
      <c r="D66" s="520" t="s">
        <v>336</v>
      </c>
      <c r="E66" s="520">
        <v>2391097</v>
      </c>
      <c r="F66" s="520">
        <v>2391097</v>
      </c>
      <c r="G66" s="520">
        <v>0</v>
      </c>
      <c r="H66" s="512"/>
      <c r="I66" s="512"/>
    </row>
    <row r="67" spans="1:9" ht="12.75" customHeight="1" x14ac:dyDescent="0.25">
      <c r="A67" s="520">
        <v>60</v>
      </c>
      <c r="B67" s="520" t="s">
        <v>382</v>
      </c>
      <c r="C67" s="520" t="s">
        <v>368</v>
      </c>
      <c r="D67" s="520" t="s">
        <v>336</v>
      </c>
      <c r="E67" s="520">
        <v>101609</v>
      </c>
      <c r="F67" s="520">
        <v>101609</v>
      </c>
      <c r="G67" s="520">
        <v>0</v>
      </c>
      <c r="H67" s="512"/>
      <c r="I67" s="512"/>
    </row>
    <row r="68" spans="1:9" ht="12.75" customHeight="1" x14ac:dyDescent="0.25">
      <c r="A68" s="520">
        <v>61</v>
      </c>
      <c r="B68" s="520" t="s">
        <v>383</v>
      </c>
      <c r="C68" s="520" t="s">
        <v>368</v>
      </c>
      <c r="D68" s="520" t="s">
        <v>336</v>
      </c>
      <c r="E68" s="520">
        <v>263014</v>
      </c>
      <c r="F68" s="520">
        <v>263014</v>
      </c>
      <c r="G68" s="520">
        <v>0</v>
      </c>
      <c r="H68" s="512"/>
      <c r="I68" s="512"/>
    </row>
    <row r="69" spans="1:9" s="142" customFormat="1" ht="12.75" customHeight="1" x14ac:dyDescent="0.25">
      <c r="A69" s="520">
        <v>62</v>
      </c>
      <c r="B69" s="520" t="s">
        <v>384</v>
      </c>
      <c r="C69" s="520" t="s">
        <v>368</v>
      </c>
      <c r="D69" s="520" t="s">
        <v>336</v>
      </c>
      <c r="E69" s="520">
        <v>348246</v>
      </c>
      <c r="F69" s="520">
        <v>348246</v>
      </c>
      <c r="G69" s="520">
        <v>0</v>
      </c>
      <c r="H69" s="512"/>
      <c r="I69" s="512"/>
    </row>
    <row r="70" spans="1:9" s="142" customFormat="1" ht="12.75" customHeight="1" x14ac:dyDescent="0.25">
      <c r="A70" s="520">
        <v>63</v>
      </c>
      <c r="B70" s="520" t="s">
        <v>385</v>
      </c>
      <c r="C70" s="520" t="s">
        <v>368</v>
      </c>
      <c r="D70" s="520" t="s">
        <v>336</v>
      </c>
      <c r="E70" s="520">
        <v>314574</v>
      </c>
      <c r="F70" s="520">
        <v>314574</v>
      </c>
      <c r="G70" s="520">
        <v>0</v>
      </c>
      <c r="H70" s="512"/>
      <c r="I70" s="512"/>
    </row>
    <row r="71" spans="1:9" s="142" customFormat="1" ht="12.75" customHeight="1" x14ac:dyDescent="0.25">
      <c r="A71" s="520">
        <v>64</v>
      </c>
      <c r="B71" s="520" t="s">
        <v>395</v>
      </c>
      <c r="C71" s="520" t="s">
        <v>396</v>
      </c>
      <c r="D71" s="520" t="s">
        <v>336</v>
      </c>
      <c r="E71" s="520">
        <v>931560</v>
      </c>
      <c r="F71" s="520">
        <v>279468</v>
      </c>
      <c r="G71" s="520">
        <v>652092</v>
      </c>
      <c r="H71" s="512"/>
      <c r="I71" s="512"/>
    </row>
    <row r="72" spans="1:9" ht="12.75" customHeight="1" x14ac:dyDescent="0.25">
      <c r="A72" s="512"/>
      <c r="B72" s="512"/>
      <c r="C72" s="512"/>
      <c r="D72" s="512"/>
      <c r="E72" s="512"/>
      <c r="F72" s="512"/>
      <c r="G72" s="512"/>
      <c r="H72" s="512"/>
      <c r="I72" s="512"/>
    </row>
    <row r="73" spans="1:9" ht="12.75" customHeight="1" x14ac:dyDescent="0.35">
      <c r="A73" s="520"/>
      <c r="B73" s="519" t="s">
        <v>397</v>
      </c>
      <c r="C73" s="520"/>
      <c r="D73" s="520"/>
      <c r="E73" s="519" t="s">
        <v>331</v>
      </c>
      <c r="F73" s="519" t="s">
        <v>332</v>
      </c>
      <c r="G73" s="519" t="s">
        <v>333</v>
      </c>
      <c r="H73" s="512"/>
      <c r="I73" s="512"/>
    </row>
    <row r="74" spans="1:9" ht="12.75" customHeight="1" x14ac:dyDescent="0.25">
      <c r="A74" s="520">
        <v>1</v>
      </c>
      <c r="B74" s="520" t="s">
        <v>811</v>
      </c>
      <c r="C74" s="520"/>
      <c r="D74" s="520" t="s">
        <v>1658</v>
      </c>
      <c r="E74" s="520">
        <v>10256</v>
      </c>
      <c r="F74" s="520">
        <v>10256</v>
      </c>
      <c r="G74" s="520">
        <v>0</v>
      </c>
      <c r="H74" s="512"/>
      <c r="I74" s="512"/>
    </row>
    <row r="75" spans="1:9" ht="12.75" customHeight="1" x14ac:dyDescent="0.25">
      <c r="A75" s="520">
        <v>2</v>
      </c>
      <c r="B75" s="520" t="s">
        <v>1659</v>
      </c>
      <c r="C75" s="520"/>
      <c r="D75" s="520" t="s">
        <v>1660</v>
      </c>
      <c r="E75" s="520">
        <v>22750</v>
      </c>
      <c r="F75" s="520">
        <v>22750</v>
      </c>
      <c r="G75" s="520">
        <v>0</v>
      </c>
      <c r="H75" s="512"/>
      <c r="I75" s="512"/>
    </row>
    <row r="76" spans="1:9" ht="12.75" customHeight="1" x14ac:dyDescent="0.25">
      <c r="A76" s="520">
        <v>3</v>
      </c>
      <c r="B76" s="520" t="s">
        <v>401</v>
      </c>
      <c r="C76" s="520" t="s">
        <v>1661</v>
      </c>
      <c r="D76" s="520" t="s">
        <v>1662</v>
      </c>
      <c r="E76" s="520">
        <v>16543</v>
      </c>
      <c r="F76" s="520">
        <v>16543</v>
      </c>
      <c r="G76" s="520">
        <v>0</v>
      </c>
      <c r="H76" s="512"/>
      <c r="I76" s="512"/>
    </row>
    <row r="77" spans="1:9" ht="12.75" customHeight="1" x14ac:dyDescent="0.25">
      <c r="A77" s="520">
        <v>4</v>
      </c>
      <c r="B77" s="520" t="s">
        <v>399</v>
      </c>
      <c r="C77" s="520" t="s">
        <v>1663</v>
      </c>
      <c r="D77" s="520" t="s">
        <v>1664</v>
      </c>
      <c r="E77" s="520">
        <v>66000</v>
      </c>
      <c r="F77" s="520">
        <v>66000</v>
      </c>
      <c r="G77" s="520">
        <v>0</v>
      </c>
      <c r="H77" s="512"/>
      <c r="I77" s="512"/>
    </row>
    <row r="78" spans="1:9" ht="12.75" customHeight="1" x14ac:dyDescent="0.25">
      <c r="A78" s="520">
        <v>5</v>
      </c>
      <c r="B78" s="520" t="s">
        <v>402</v>
      </c>
      <c r="C78" s="520" t="s">
        <v>403</v>
      </c>
      <c r="D78" s="520" t="s">
        <v>404</v>
      </c>
      <c r="E78" s="520">
        <v>15055</v>
      </c>
      <c r="F78" s="520">
        <v>15055</v>
      </c>
      <c r="G78" s="520">
        <v>0</v>
      </c>
      <c r="H78" s="512"/>
      <c r="I78" s="512"/>
    </row>
    <row r="79" spans="1:9" ht="12.75" customHeight="1" x14ac:dyDescent="0.25">
      <c r="A79" s="520">
        <v>6</v>
      </c>
      <c r="B79" s="520" t="s">
        <v>399</v>
      </c>
      <c r="C79" s="520" t="s">
        <v>1665</v>
      </c>
      <c r="D79" s="520" t="s">
        <v>1666</v>
      </c>
      <c r="E79" s="520">
        <v>40230</v>
      </c>
      <c r="F79" s="520">
        <v>40230</v>
      </c>
      <c r="G79" s="520">
        <v>0</v>
      </c>
      <c r="H79" s="512"/>
      <c r="I79" s="512"/>
    </row>
    <row r="80" spans="1:9" ht="12.75" customHeight="1" x14ac:dyDescent="0.25">
      <c r="A80" s="520">
        <v>7</v>
      </c>
      <c r="B80" s="520" t="s">
        <v>398</v>
      </c>
      <c r="C80" s="520" t="s">
        <v>1667</v>
      </c>
      <c r="D80" s="520" t="s">
        <v>1668</v>
      </c>
      <c r="E80" s="520">
        <v>32980</v>
      </c>
      <c r="F80" s="520">
        <v>32980</v>
      </c>
      <c r="G80" s="520">
        <v>0</v>
      </c>
      <c r="H80" s="512"/>
      <c r="I80" s="512"/>
    </row>
    <row r="81" spans="1:9" ht="12.75" customHeight="1" x14ac:dyDescent="0.25">
      <c r="A81" s="520">
        <v>8</v>
      </c>
      <c r="B81" s="520" t="s">
        <v>412</v>
      </c>
      <c r="C81" s="520" t="s">
        <v>1669</v>
      </c>
      <c r="D81" s="520" t="s">
        <v>1670</v>
      </c>
      <c r="E81" s="520">
        <v>34900</v>
      </c>
      <c r="F81" s="520">
        <v>34900</v>
      </c>
      <c r="G81" s="520">
        <v>0</v>
      </c>
      <c r="H81" s="512"/>
      <c r="I81" s="512"/>
    </row>
    <row r="82" spans="1:9" ht="12.75" customHeight="1" x14ac:dyDescent="0.25">
      <c r="A82" s="520">
        <v>9</v>
      </c>
      <c r="B82" s="520" t="s">
        <v>412</v>
      </c>
      <c r="C82" s="520" t="s">
        <v>1669</v>
      </c>
      <c r="D82" s="520" t="s">
        <v>1668</v>
      </c>
      <c r="E82" s="520">
        <v>20000</v>
      </c>
      <c r="F82" s="520">
        <v>20000</v>
      </c>
      <c r="G82" s="520">
        <v>0</v>
      </c>
      <c r="H82" s="512"/>
      <c r="I82" s="512"/>
    </row>
    <row r="83" spans="1:9" ht="12.75" customHeight="1" x14ac:dyDescent="0.25">
      <c r="A83" s="520">
        <v>10</v>
      </c>
      <c r="B83" s="520" t="s">
        <v>1671</v>
      </c>
      <c r="C83" s="520" t="s">
        <v>1672</v>
      </c>
      <c r="D83" s="520" t="s">
        <v>1670</v>
      </c>
      <c r="E83" s="520">
        <v>29900</v>
      </c>
      <c r="F83" s="520">
        <v>29900</v>
      </c>
      <c r="G83" s="520">
        <v>0</v>
      </c>
      <c r="H83" s="512"/>
      <c r="I83" s="512"/>
    </row>
    <row r="84" spans="1:9" ht="12.75" customHeight="1" x14ac:dyDescent="0.25">
      <c r="A84" s="520">
        <v>11</v>
      </c>
      <c r="B84" s="520" t="s">
        <v>1671</v>
      </c>
      <c r="C84" s="520" t="s">
        <v>1672</v>
      </c>
      <c r="D84" s="520" t="s">
        <v>1670</v>
      </c>
      <c r="E84" s="520">
        <v>15900</v>
      </c>
      <c r="F84" s="520">
        <v>15900</v>
      </c>
      <c r="G84" s="520">
        <v>0</v>
      </c>
      <c r="H84" s="512"/>
      <c r="I84" s="512"/>
    </row>
    <row r="85" spans="1:9" ht="12.75" customHeight="1" x14ac:dyDescent="0.25">
      <c r="A85" s="520">
        <v>12</v>
      </c>
      <c r="B85" s="520" t="s">
        <v>399</v>
      </c>
      <c r="C85" s="520" t="s">
        <v>406</v>
      </c>
      <c r="D85" s="520" t="s">
        <v>407</v>
      </c>
      <c r="E85" s="520">
        <v>70292</v>
      </c>
      <c r="F85" s="520">
        <v>70292</v>
      </c>
      <c r="G85" s="520">
        <v>0</v>
      </c>
      <c r="H85" s="512"/>
      <c r="I85" s="512"/>
    </row>
    <row r="86" spans="1:9" ht="12.75" customHeight="1" x14ac:dyDescent="0.25">
      <c r="A86" s="520">
        <v>13</v>
      </c>
      <c r="B86" s="520" t="s">
        <v>399</v>
      </c>
      <c r="C86" s="520" t="s">
        <v>406</v>
      </c>
      <c r="D86" s="520" t="s">
        <v>407</v>
      </c>
      <c r="E86" s="520">
        <v>21315</v>
      </c>
      <c r="F86" s="520">
        <v>21315</v>
      </c>
      <c r="G86" s="520">
        <v>0</v>
      </c>
      <c r="H86" s="512"/>
      <c r="I86" s="512"/>
    </row>
    <row r="87" spans="1:9" ht="12.75" customHeight="1" x14ac:dyDescent="0.25">
      <c r="A87" s="520">
        <v>14</v>
      </c>
      <c r="B87" s="520" t="s">
        <v>399</v>
      </c>
      <c r="C87" s="520" t="s">
        <v>1673</v>
      </c>
      <c r="D87" s="520" t="s">
        <v>1674</v>
      </c>
      <c r="E87" s="520">
        <v>39000</v>
      </c>
      <c r="F87" s="520">
        <v>39000</v>
      </c>
      <c r="G87" s="520">
        <v>0</v>
      </c>
      <c r="H87" s="512"/>
      <c r="I87" s="512"/>
    </row>
    <row r="88" spans="1:9" ht="12.75" customHeight="1" x14ac:dyDescent="0.25">
      <c r="A88" s="520">
        <v>15</v>
      </c>
      <c r="B88" s="520" t="s">
        <v>1675</v>
      </c>
      <c r="C88" s="520" t="s">
        <v>1676</v>
      </c>
      <c r="D88" s="520" t="s">
        <v>1668</v>
      </c>
      <c r="E88" s="520">
        <v>143625</v>
      </c>
      <c r="F88" s="520">
        <v>143625</v>
      </c>
      <c r="G88" s="520">
        <v>0</v>
      </c>
      <c r="H88" s="512"/>
      <c r="I88" s="512"/>
    </row>
    <row r="89" spans="1:9" ht="12.75" customHeight="1" x14ac:dyDescent="0.25">
      <c r="A89" s="520">
        <v>16</v>
      </c>
      <c r="B89" s="520" t="s">
        <v>1677</v>
      </c>
      <c r="C89" s="520" t="s">
        <v>1678</v>
      </c>
      <c r="D89" s="520" t="s">
        <v>1668</v>
      </c>
      <c r="E89" s="520">
        <v>23598</v>
      </c>
      <c r="F89" s="520">
        <v>23598</v>
      </c>
      <c r="G89" s="520">
        <v>0</v>
      </c>
      <c r="H89" s="512"/>
      <c r="I89" s="512"/>
    </row>
    <row r="90" spans="1:9" ht="12.75" customHeight="1" x14ac:dyDescent="0.25">
      <c r="A90" s="520">
        <v>17</v>
      </c>
      <c r="B90" s="520" t="s">
        <v>1679</v>
      </c>
      <c r="C90" s="520" t="s">
        <v>1680</v>
      </c>
      <c r="D90" s="520" t="s">
        <v>1670</v>
      </c>
      <c r="E90" s="520">
        <v>46800</v>
      </c>
      <c r="F90" s="520">
        <v>46800</v>
      </c>
      <c r="G90" s="520">
        <v>0</v>
      </c>
      <c r="H90" s="512"/>
      <c r="I90" s="512"/>
    </row>
    <row r="91" spans="1:9" ht="12.75" customHeight="1" x14ac:dyDescent="0.25">
      <c r="A91" s="520">
        <v>18</v>
      </c>
      <c r="B91" s="520" t="s">
        <v>1681</v>
      </c>
      <c r="C91" s="520" t="s">
        <v>1680</v>
      </c>
      <c r="D91" s="520" t="s">
        <v>1682</v>
      </c>
      <c r="E91" s="520">
        <v>15950</v>
      </c>
      <c r="F91" s="520">
        <v>15950</v>
      </c>
      <c r="G91" s="520">
        <v>0</v>
      </c>
      <c r="H91" s="512"/>
      <c r="I91" s="512"/>
    </row>
    <row r="92" spans="1:9" ht="15" customHeight="1" x14ac:dyDescent="0.25">
      <c r="A92" s="520">
        <v>19</v>
      </c>
      <c r="B92" s="520" t="s">
        <v>1683</v>
      </c>
      <c r="C92" s="520" t="s">
        <v>1684</v>
      </c>
      <c r="D92" s="520" t="s">
        <v>1668</v>
      </c>
      <c r="E92" s="520">
        <v>163820</v>
      </c>
      <c r="F92" s="520">
        <v>163820</v>
      </c>
      <c r="G92" s="520">
        <v>0</v>
      </c>
      <c r="H92" s="512"/>
      <c r="I92" s="512"/>
    </row>
    <row r="93" spans="1:9" s="143" customFormat="1" ht="12.75" customHeight="1" x14ac:dyDescent="0.25">
      <c r="A93" s="520">
        <v>20</v>
      </c>
      <c r="B93" s="520" t="s">
        <v>1683</v>
      </c>
      <c r="C93" s="520" t="s">
        <v>1684</v>
      </c>
      <c r="D93" s="520" t="s">
        <v>1668</v>
      </c>
      <c r="E93" s="520">
        <v>163820</v>
      </c>
      <c r="F93" s="520">
        <v>163820</v>
      </c>
      <c r="G93" s="520">
        <v>0</v>
      </c>
      <c r="H93" s="512"/>
      <c r="I93" s="512"/>
    </row>
    <row r="94" spans="1:9" ht="24" customHeight="1" x14ac:dyDescent="0.25">
      <c r="A94" s="520">
        <v>21</v>
      </c>
      <c r="B94" s="520" t="s">
        <v>1685</v>
      </c>
      <c r="C94" s="520" t="s">
        <v>1686</v>
      </c>
      <c r="D94" s="520" t="s">
        <v>1668</v>
      </c>
      <c r="E94" s="520">
        <v>18169</v>
      </c>
      <c r="F94" s="520">
        <v>18169</v>
      </c>
      <c r="G94" s="520">
        <v>0</v>
      </c>
      <c r="H94" s="512"/>
      <c r="I94" s="512"/>
    </row>
    <row r="95" spans="1:9" ht="12.75" customHeight="1" x14ac:dyDescent="0.25">
      <c r="A95" s="520">
        <v>22</v>
      </c>
      <c r="B95" s="520" t="s">
        <v>1687</v>
      </c>
      <c r="C95" s="520" t="s">
        <v>1688</v>
      </c>
      <c r="D95" s="520" t="s">
        <v>1668</v>
      </c>
      <c r="E95" s="520">
        <v>50160</v>
      </c>
      <c r="F95" s="520">
        <v>50160</v>
      </c>
      <c r="G95" s="520">
        <v>0</v>
      </c>
      <c r="H95" s="512"/>
      <c r="I95" s="512"/>
    </row>
    <row r="96" spans="1:9" ht="12.75" customHeight="1" x14ac:dyDescent="0.25">
      <c r="A96" s="520">
        <v>23</v>
      </c>
      <c r="B96" s="520" t="s">
        <v>408</v>
      </c>
      <c r="C96" s="520" t="s">
        <v>409</v>
      </c>
      <c r="D96" s="520" t="s">
        <v>405</v>
      </c>
      <c r="E96" s="520">
        <v>39900</v>
      </c>
      <c r="F96" s="520">
        <v>39900</v>
      </c>
      <c r="G96" s="520">
        <v>0</v>
      </c>
      <c r="H96" s="512"/>
      <c r="I96" s="512"/>
    </row>
    <row r="97" spans="1:9" ht="12.75" customHeight="1" x14ac:dyDescent="0.25">
      <c r="A97" s="520">
        <v>24</v>
      </c>
      <c r="B97" s="520" t="s">
        <v>412</v>
      </c>
      <c r="C97" s="520" t="s">
        <v>1689</v>
      </c>
      <c r="D97" s="520" t="s">
        <v>1690</v>
      </c>
      <c r="E97" s="520">
        <v>13600</v>
      </c>
      <c r="F97" s="520">
        <v>13600</v>
      </c>
      <c r="G97" s="520">
        <v>0</v>
      </c>
      <c r="H97" s="512"/>
      <c r="I97" s="512"/>
    </row>
    <row r="98" spans="1:9" ht="12.75" customHeight="1" x14ac:dyDescent="0.25">
      <c r="A98" s="520">
        <v>25</v>
      </c>
      <c r="B98" s="520" t="s">
        <v>410</v>
      </c>
      <c r="C98" s="520" t="s">
        <v>411</v>
      </c>
      <c r="D98" s="520" t="s">
        <v>405</v>
      </c>
      <c r="E98" s="520">
        <v>72000</v>
      </c>
      <c r="F98" s="520">
        <v>72000</v>
      </c>
      <c r="G98" s="520">
        <v>0</v>
      </c>
      <c r="H98" s="512"/>
      <c r="I98" s="512"/>
    </row>
    <row r="99" spans="1:9" ht="12.75" customHeight="1" x14ac:dyDescent="0.25">
      <c r="A99" s="520">
        <v>26</v>
      </c>
      <c r="B99" s="520" t="s">
        <v>1691</v>
      </c>
      <c r="C99" s="520" t="s">
        <v>1692</v>
      </c>
      <c r="D99" s="520" t="s">
        <v>1693</v>
      </c>
      <c r="E99" s="520">
        <v>23000</v>
      </c>
      <c r="F99" s="520">
        <v>23000</v>
      </c>
      <c r="G99" s="520">
        <v>0</v>
      </c>
      <c r="H99" s="512"/>
      <c r="I99" s="512"/>
    </row>
    <row r="100" spans="1:9" ht="12.75" customHeight="1" x14ac:dyDescent="0.25">
      <c r="A100" s="520">
        <v>27</v>
      </c>
      <c r="B100" s="520" t="s">
        <v>1694</v>
      </c>
      <c r="C100" s="520" t="s">
        <v>1695</v>
      </c>
      <c r="D100" s="520" t="s">
        <v>1696</v>
      </c>
      <c r="E100" s="520">
        <v>88500</v>
      </c>
      <c r="F100" s="520">
        <v>75225</v>
      </c>
      <c r="G100" s="520">
        <v>13275</v>
      </c>
      <c r="H100" s="512"/>
      <c r="I100" s="512"/>
    </row>
    <row r="101" spans="1:9" ht="12.75" customHeight="1" x14ac:dyDescent="0.25">
      <c r="A101" s="520">
        <v>28</v>
      </c>
      <c r="B101" s="520" t="s">
        <v>1697</v>
      </c>
      <c r="C101" s="520" t="s">
        <v>1695</v>
      </c>
      <c r="D101" s="520" t="s">
        <v>1696</v>
      </c>
      <c r="E101" s="520">
        <v>24700</v>
      </c>
      <c r="F101" s="520">
        <v>24700</v>
      </c>
      <c r="G101" s="520">
        <v>0</v>
      </c>
      <c r="H101" s="512"/>
      <c r="I101" s="512"/>
    </row>
    <row r="102" spans="1:9" ht="12.75" customHeight="1" x14ac:dyDescent="0.25">
      <c r="A102" s="520">
        <v>29</v>
      </c>
      <c r="B102" s="520" t="s">
        <v>1698</v>
      </c>
      <c r="C102" s="520" t="s">
        <v>1699</v>
      </c>
      <c r="D102" s="520" t="s">
        <v>1693</v>
      </c>
      <c r="E102" s="520">
        <v>58000</v>
      </c>
      <c r="F102" s="520">
        <v>49300</v>
      </c>
      <c r="G102" s="520">
        <v>8700</v>
      </c>
      <c r="H102" s="512"/>
      <c r="I102" s="512"/>
    </row>
    <row r="103" spans="1:9" ht="12.75" customHeight="1" x14ac:dyDescent="0.25">
      <c r="A103" s="520">
        <v>30</v>
      </c>
      <c r="B103" s="520" t="s">
        <v>1698</v>
      </c>
      <c r="C103" s="520" t="s">
        <v>1700</v>
      </c>
      <c r="D103" s="520" t="s">
        <v>1701</v>
      </c>
      <c r="E103" s="520">
        <v>49000</v>
      </c>
      <c r="F103" s="520">
        <v>49000</v>
      </c>
      <c r="G103" s="520">
        <v>0</v>
      </c>
      <c r="H103" s="512"/>
      <c r="I103" s="512"/>
    </row>
    <row r="104" spans="1:9" ht="12.75" customHeight="1" x14ac:dyDescent="0.25">
      <c r="A104" s="520">
        <v>31</v>
      </c>
      <c r="B104" s="520" t="s">
        <v>399</v>
      </c>
      <c r="C104" s="520" t="s">
        <v>1700</v>
      </c>
      <c r="D104" s="520" t="s">
        <v>1693</v>
      </c>
      <c r="E104" s="520">
        <v>28200</v>
      </c>
      <c r="F104" s="520">
        <v>28200</v>
      </c>
      <c r="G104" s="520">
        <v>0</v>
      </c>
      <c r="H104" s="512"/>
      <c r="I104" s="512"/>
    </row>
    <row r="105" spans="1:9" ht="12.75" customHeight="1" x14ac:dyDescent="0.25">
      <c r="A105" s="520">
        <v>32</v>
      </c>
      <c r="B105" s="520" t="s">
        <v>1698</v>
      </c>
      <c r="C105" s="520" t="s">
        <v>1702</v>
      </c>
      <c r="D105" s="520" t="s">
        <v>1701</v>
      </c>
      <c r="E105" s="520">
        <v>59000</v>
      </c>
      <c r="F105" s="520">
        <v>50150</v>
      </c>
      <c r="G105" s="520">
        <v>8850</v>
      </c>
      <c r="H105" s="512"/>
      <c r="I105" s="512"/>
    </row>
    <row r="106" spans="1:9" ht="12.75" customHeight="1" x14ac:dyDescent="0.25">
      <c r="A106" s="520">
        <v>33</v>
      </c>
      <c r="B106" s="520" t="s">
        <v>1703</v>
      </c>
      <c r="C106" s="520" t="s">
        <v>1704</v>
      </c>
      <c r="D106" s="520" t="s">
        <v>1705</v>
      </c>
      <c r="E106" s="520">
        <v>98000</v>
      </c>
      <c r="F106" s="520">
        <v>83300</v>
      </c>
      <c r="G106" s="520">
        <v>14700</v>
      </c>
      <c r="H106" s="512"/>
      <c r="I106" s="512"/>
    </row>
    <row r="107" spans="1:9" ht="12.75" customHeight="1" x14ac:dyDescent="0.25">
      <c r="A107" s="520">
        <v>34</v>
      </c>
      <c r="B107" s="520" t="s">
        <v>1694</v>
      </c>
      <c r="C107" s="520" t="s">
        <v>1706</v>
      </c>
      <c r="D107" s="520" t="s">
        <v>1707</v>
      </c>
      <c r="E107" s="520">
        <v>85500</v>
      </c>
      <c r="F107" s="520">
        <v>72675</v>
      </c>
      <c r="G107" s="520">
        <v>12825</v>
      </c>
      <c r="H107" s="512"/>
      <c r="I107" s="512"/>
    </row>
    <row r="108" spans="1:9" ht="12.75" customHeight="1" x14ac:dyDescent="0.25">
      <c r="A108" s="520">
        <v>35</v>
      </c>
      <c r="B108" s="520" t="s">
        <v>1708</v>
      </c>
      <c r="C108" s="520" t="s">
        <v>1706</v>
      </c>
      <c r="D108" s="520" t="s">
        <v>1709</v>
      </c>
      <c r="E108" s="520">
        <v>28500</v>
      </c>
      <c r="F108" s="520">
        <v>28500</v>
      </c>
      <c r="G108" s="520">
        <v>0</v>
      </c>
      <c r="H108" s="512"/>
      <c r="I108" s="512"/>
    </row>
    <row r="109" spans="1:9" ht="12.75" customHeight="1" x14ac:dyDescent="0.25">
      <c r="A109" s="520">
        <v>36</v>
      </c>
      <c r="B109" s="520" t="s">
        <v>1697</v>
      </c>
      <c r="C109" s="520" t="s">
        <v>1706</v>
      </c>
      <c r="D109" s="520" t="s">
        <v>1707</v>
      </c>
      <c r="E109" s="520">
        <v>26000</v>
      </c>
      <c r="F109" s="520">
        <v>26000</v>
      </c>
      <c r="G109" s="520">
        <v>0</v>
      </c>
      <c r="H109" s="512"/>
      <c r="I109" s="512"/>
    </row>
    <row r="110" spans="1:9" ht="12.75" customHeight="1" x14ac:dyDescent="0.25">
      <c r="A110" s="520">
        <v>37</v>
      </c>
      <c r="B110" s="520" t="s">
        <v>1697</v>
      </c>
      <c r="C110" s="520" t="s">
        <v>1710</v>
      </c>
      <c r="D110" s="520" t="s">
        <v>1711</v>
      </c>
      <c r="E110" s="520">
        <v>25000</v>
      </c>
      <c r="F110" s="520">
        <v>25000</v>
      </c>
      <c r="G110" s="520">
        <v>0</v>
      </c>
      <c r="H110" s="512"/>
      <c r="I110" s="512"/>
    </row>
    <row r="111" spans="1:9" ht="12.75" customHeight="1" x14ac:dyDescent="0.25">
      <c r="A111" s="520">
        <v>38</v>
      </c>
      <c r="B111" s="520" t="s">
        <v>1703</v>
      </c>
      <c r="C111" s="520" t="s">
        <v>1712</v>
      </c>
      <c r="D111" s="520" t="s">
        <v>1711</v>
      </c>
      <c r="E111" s="520">
        <v>117960</v>
      </c>
      <c r="F111" s="520">
        <v>100266</v>
      </c>
      <c r="G111" s="520">
        <v>17694</v>
      </c>
      <c r="H111" s="512"/>
      <c r="I111" s="512"/>
    </row>
    <row r="112" spans="1:9" ht="12.75" customHeight="1" x14ac:dyDescent="0.25">
      <c r="A112" s="520">
        <v>39</v>
      </c>
      <c r="B112" s="520" t="s">
        <v>1703</v>
      </c>
      <c r="C112" s="520" t="s">
        <v>1713</v>
      </c>
      <c r="D112" s="520" t="s">
        <v>1714</v>
      </c>
      <c r="E112" s="520">
        <v>106000</v>
      </c>
      <c r="F112" s="520">
        <v>90100</v>
      </c>
      <c r="G112" s="520">
        <v>15900</v>
      </c>
      <c r="H112" s="512"/>
      <c r="I112" s="512"/>
    </row>
    <row r="113" spans="1:9" ht="12.75" customHeight="1" x14ac:dyDescent="0.25">
      <c r="A113" s="520">
        <v>40</v>
      </c>
      <c r="B113" s="520" t="s">
        <v>1697</v>
      </c>
      <c r="C113" s="520" t="s">
        <v>1715</v>
      </c>
      <c r="D113" s="520" t="s">
        <v>1716</v>
      </c>
      <c r="E113" s="520">
        <v>24500</v>
      </c>
      <c r="F113" s="520">
        <v>24500</v>
      </c>
      <c r="G113" s="520">
        <v>0</v>
      </c>
      <c r="H113" s="512"/>
      <c r="I113" s="512"/>
    </row>
    <row r="114" spans="1:9" ht="12.75" customHeight="1" x14ac:dyDescent="0.25">
      <c r="A114" s="520">
        <v>41</v>
      </c>
      <c r="B114" s="520" t="s">
        <v>1703</v>
      </c>
      <c r="C114" s="520" t="s">
        <v>1717</v>
      </c>
      <c r="D114" s="520" t="s">
        <v>1716</v>
      </c>
      <c r="E114" s="520">
        <v>108800</v>
      </c>
      <c r="F114" s="520">
        <v>92480</v>
      </c>
      <c r="G114" s="520">
        <v>16320</v>
      </c>
      <c r="H114" s="512"/>
      <c r="I114" s="512"/>
    </row>
    <row r="115" spans="1:9" ht="12.75" customHeight="1" x14ac:dyDescent="0.25">
      <c r="A115" s="520">
        <v>42</v>
      </c>
      <c r="B115" s="520" t="s">
        <v>1698</v>
      </c>
      <c r="C115" s="520" t="s">
        <v>1718</v>
      </c>
      <c r="D115" s="520" t="s">
        <v>1719</v>
      </c>
      <c r="E115" s="520">
        <v>53600</v>
      </c>
      <c r="F115" s="520">
        <v>53600</v>
      </c>
      <c r="G115" s="520">
        <v>0</v>
      </c>
      <c r="H115" s="512"/>
      <c r="I115" s="512"/>
    </row>
    <row r="116" spans="1:9" ht="12.75" customHeight="1" x14ac:dyDescent="0.25">
      <c r="A116" s="520">
        <v>43</v>
      </c>
      <c r="B116" s="520" t="s">
        <v>1697</v>
      </c>
      <c r="C116" s="520" t="s">
        <v>1718</v>
      </c>
      <c r="D116" s="520" t="s">
        <v>1719</v>
      </c>
      <c r="E116" s="520">
        <v>26000</v>
      </c>
      <c r="F116" s="520">
        <v>26000</v>
      </c>
      <c r="G116" s="520">
        <v>0</v>
      </c>
      <c r="H116" s="512"/>
      <c r="I116" s="512"/>
    </row>
    <row r="117" spans="1:9" ht="12.75" customHeight="1" x14ac:dyDescent="0.25">
      <c r="A117" s="520">
        <v>44</v>
      </c>
      <c r="B117" s="520" t="s">
        <v>399</v>
      </c>
      <c r="C117" s="520" t="s">
        <v>1720</v>
      </c>
      <c r="D117" s="520" t="s">
        <v>1721</v>
      </c>
      <c r="E117" s="520">
        <v>29800</v>
      </c>
      <c r="F117" s="520">
        <v>29800</v>
      </c>
      <c r="G117" s="520">
        <v>0</v>
      </c>
      <c r="H117" s="512"/>
      <c r="I117" s="512"/>
    </row>
    <row r="118" spans="1:9" ht="12.75" customHeight="1" x14ac:dyDescent="0.25">
      <c r="A118" s="520">
        <v>45</v>
      </c>
      <c r="B118" s="520" t="s">
        <v>399</v>
      </c>
      <c r="C118" s="520" t="s">
        <v>1722</v>
      </c>
      <c r="D118" s="520" t="s">
        <v>1723</v>
      </c>
      <c r="E118" s="520">
        <v>28000</v>
      </c>
      <c r="F118" s="520">
        <v>28000</v>
      </c>
      <c r="G118" s="520">
        <v>0</v>
      </c>
      <c r="H118" s="512"/>
      <c r="I118" s="512"/>
    </row>
    <row r="119" spans="1:9" ht="12.75" customHeight="1" x14ac:dyDescent="0.25">
      <c r="A119" s="520">
        <v>46</v>
      </c>
      <c r="B119" s="520" t="s">
        <v>1697</v>
      </c>
      <c r="C119" s="520" t="s">
        <v>1724</v>
      </c>
      <c r="D119" s="520" t="s">
        <v>1725</v>
      </c>
      <c r="E119" s="520">
        <v>23950</v>
      </c>
      <c r="F119" s="520">
        <v>23950</v>
      </c>
      <c r="G119" s="520">
        <v>0</v>
      </c>
      <c r="H119" s="512"/>
      <c r="I119" s="512"/>
    </row>
    <row r="120" spans="1:9" ht="12.75" customHeight="1" x14ac:dyDescent="0.25">
      <c r="A120" s="520">
        <v>47</v>
      </c>
      <c r="B120" s="520" t="s">
        <v>1694</v>
      </c>
      <c r="C120" s="520" t="s">
        <v>1726</v>
      </c>
      <c r="D120" s="520" t="s">
        <v>1727</v>
      </c>
      <c r="E120" s="520">
        <v>84000</v>
      </c>
      <c r="F120" s="520">
        <v>72800</v>
      </c>
      <c r="G120" s="520">
        <v>11200</v>
      </c>
      <c r="H120" s="512"/>
      <c r="I120" s="512"/>
    </row>
    <row r="121" spans="1:9" ht="12.75" customHeight="1" x14ac:dyDescent="0.25">
      <c r="A121" s="520">
        <v>48</v>
      </c>
      <c r="B121" s="520" t="s">
        <v>1694</v>
      </c>
      <c r="C121" s="520" t="s">
        <v>1726</v>
      </c>
      <c r="D121" s="520" t="s">
        <v>1728</v>
      </c>
      <c r="E121" s="520">
        <v>84000</v>
      </c>
      <c r="F121" s="520">
        <v>72800</v>
      </c>
      <c r="G121" s="520">
        <v>11200</v>
      </c>
      <c r="H121" s="512"/>
      <c r="I121" s="512"/>
    </row>
    <row r="122" spans="1:9" ht="12.75" customHeight="1" x14ac:dyDescent="0.25">
      <c r="A122" s="520">
        <v>49</v>
      </c>
      <c r="B122" s="520" t="s">
        <v>1698</v>
      </c>
      <c r="C122" s="520" t="s">
        <v>1726</v>
      </c>
      <c r="D122" s="520" t="s">
        <v>1725</v>
      </c>
      <c r="E122" s="520">
        <v>56000</v>
      </c>
      <c r="F122" s="520">
        <v>56000</v>
      </c>
      <c r="G122" s="520">
        <v>0</v>
      </c>
      <c r="H122" s="512"/>
      <c r="I122" s="512"/>
    </row>
    <row r="123" spans="1:9" ht="12.75" customHeight="1" x14ac:dyDescent="0.25">
      <c r="A123" s="520">
        <v>50</v>
      </c>
      <c r="B123" s="520" t="s">
        <v>399</v>
      </c>
      <c r="C123" s="520" t="s">
        <v>1729</v>
      </c>
      <c r="D123" s="520" t="s">
        <v>1730</v>
      </c>
      <c r="E123" s="520">
        <v>28290</v>
      </c>
      <c r="F123" s="520">
        <v>28290</v>
      </c>
      <c r="G123" s="520">
        <v>0</v>
      </c>
      <c r="H123" s="512"/>
      <c r="I123" s="512"/>
    </row>
    <row r="124" spans="1:9" ht="12.75" customHeight="1" x14ac:dyDescent="0.25">
      <c r="A124" s="520">
        <v>51</v>
      </c>
      <c r="B124" s="520" t="s">
        <v>1731</v>
      </c>
      <c r="C124" s="520" t="s">
        <v>1732</v>
      </c>
      <c r="D124" s="520" t="s">
        <v>1733</v>
      </c>
      <c r="E124" s="520">
        <v>237000</v>
      </c>
      <c r="F124" s="520">
        <v>154050</v>
      </c>
      <c r="G124" s="520">
        <v>82950</v>
      </c>
      <c r="H124" s="512"/>
      <c r="I124" s="512"/>
    </row>
    <row r="125" spans="1:9" ht="12.75" customHeight="1" x14ac:dyDescent="0.25">
      <c r="A125" s="520">
        <v>52</v>
      </c>
      <c r="B125" s="520" t="s">
        <v>1734</v>
      </c>
      <c r="C125" s="520" t="s">
        <v>1735</v>
      </c>
      <c r="D125" s="520" t="s">
        <v>1719</v>
      </c>
      <c r="E125" s="520">
        <v>22200</v>
      </c>
      <c r="F125" s="520">
        <v>22200</v>
      </c>
      <c r="G125" s="520">
        <v>0</v>
      </c>
      <c r="H125" s="512"/>
      <c r="I125" s="512"/>
    </row>
    <row r="126" spans="1:9" ht="12.75" customHeight="1" x14ac:dyDescent="0.25">
      <c r="A126" s="520">
        <v>53</v>
      </c>
      <c r="B126" s="520" t="s">
        <v>1736</v>
      </c>
      <c r="C126" s="520" t="s">
        <v>1737</v>
      </c>
      <c r="D126" s="520" t="s">
        <v>1733</v>
      </c>
      <c r="E126" s="520">
        <v>18500</v>
      </c>
      <c r="F126" s="520">
        <v>18500</v>
      </c>
      <c r="G126" s="520">
        <v>0</v>
      </c>
      <c r="H126" s="512"/>
      <c r="I126" s="512"/>
    </row>
    <row r="127" spans="1:9" ht="12.75" customHeight="1" x14ac:dyDescent="0.25">
      <c r="A127" s="520">
        <v>54</v>
      </c>
      <c r="B127" s="520" t="s">
        <v>1736</v>
      </c>
      <c r="C127" s="520" t="s">
        <v>1737</v>
      </c>
      <c r="D127" s="520" t="s">
        <v>1733</v>
      </c>
      <c r="E127" s="520">
        <v>18500</v>
      </c>
      <c r="F127" s="520">
        <v>18500</v>
      </c>
      <c r="G127" s="520">
        <v>0</v>
      </c>
      <c r="H127" s="512"/>
      <c r="I127" s="512"/>
    </row>
    <row r="128" spans="1:9" ht="12.75" customHeight="1" x14ac:dyDescent="0.25">
      <c r="A128" s="520">
        <v>55</v>
      </c>
      <c r="B128" s="520" t="s">
        <v>1736</v>
      </c>
      <c r="C128" s="520" t="s">
        <v>1737</v>
      </c>
      <c r="D128" s="520" t="s">
        <v>1738</v>
      </c>
      <c r="E128" s="520">
        <v>18500</v>
      </c>
      <c r="F128" s="520">
        <v>18500</v>
      </c>
      <c r="G128" s="520">
        <v>0</v>
      </c>
      <c r="H128" s="512"/>
      <c r="I128" s="512"/>
    </row>
    <row r="129" spans="1:9" ht="12.75" customHeight="1" x14ac:dyDescent="0.25">
      <c r="A129" s="520">
        <v>56</v>
      </c>
      <c r="B129" s="520" t="s">
        <v>1736</v>
      </c>
      <c r="C129" s="520" t="s">
        <v>1737</v>
      </c>
      <c r="D129" s="520" t="s">
        <v>1738</v>
      </c>
      <c r="E129" s="520">
        <v>18500</v>
      </c>
      <c r="F129" s="520">
        <v>18500</v>
      </c>
      <c r="G129" s="520">
        <v>0</v>
      </c>
      <c r="H129" s="512"/>
      <c r="I129" s="512"/>
    </row>
    <row r="130" spans="1:9" ht="12.75" customHeight="1" x14ac:dyDescent="0.25">
      <c r="A130" s="520">
        <v>57</v>
      </c>
      <c r="B130" s="520" t="s">
        <v>1739</v>
      </c>
      <c r="C130" s="520" t="s">
        <v>1700</v>
      </c>
      <c r="D130" s="520" t="s">
        <v>1740</v>
      </c>
      <c r="E130" s="520">
        <v>23281</v>
      </c>
      <c r="F130" s="520">
        <v>12416</v>
      </c>
      <c r="G130" s="520">
        <v>10865</v>
      </c>
      <c r="H130" s="512"/>
      <c r="I130" s="512"/>
    </row>
    <row r="131" spans="1:9" ht="12.75" customHeight="1" x14ac:dyDescent="0.25">
      <c r="A131" s="520">
        <v>58</v>
      </c>
      <c r="B131" s="520" t="s">
        <v>1741</v>
      </c>
      <c r="C131" s="520" t="s">
        <v>1742</v>
      </c>
      <c r="D131" s="520" t="s">
        <v>1725</v>
      </c>
      <c r="E131" s="520">
        <v>105000</v>
      </c>
      <c r="F131" s="520">
        <v>59500</v>
      </c>
      <c r="G131" s="520">
        <v>45500</v>
      </c>
      <c r="H131" s="512"/>
      <c r="I131" s="512"/>
    </row>
    <row r="132" spans="1:9" ht="12.75" customHeight="1" x14ac:dyDescent="0.25">
      <c r="A132" s="520">
        <v>59</v>
      </c>
      <c r="B132" s="520" t="s">
        <v>399</v>
      </c>
      <c r="C132" s="520" t="s">
        <v>1743</v>
      </c>
      <c r="D132" s="520" t="s">
        <v>1727</v>
      </c>
      <c r="E132" s="520">
        <v>39151.75</v>
      </c>
      <c r="F132" s="520">
        <v>18923</v>
      </c>
      <c r="G132" s="520">
        <v>20228.75</v>
      </c>
      <c r="H132" s="512"/>
      <c r="I132" s="512"/>
    </row>
    <row r="133" spans="1:9" ht="12.75" customHeight="1" x14ac:dyDescent="0.25">
      <c r="A133" s="520">
        <v>60</v>
      </c>
      <c r="B133" s="520" t="s">
        <v>399</v>
      </c>
      <c r="C133" s="520" t="s">
        <v>1743</v>
      </c>
      <c r="D133" s="520" t="s">
        <v>1727</v>
      </c>
      <c r="E133" s="520">
        <v>39151.75</v>
      </c>
      <c r="F133" s="520">
        <v>18923</v>
      </c>
      <c r="G133" s="520">
        <v>20228.75</v>
      </c>
      <c r="H133" s="512"/>
      <c r="I133" s="512"/>
    </row>
    <row r="134" spans="1:9" ht="12.75" customHeight="1" x14ac:dyDescent="0.25">
      <c r="A134" s="520">
        <v>61</v>
      </c>
      <c r="B134" s="520" t="s">
        <v>399</v>
      </c>
      <c r="C134" s="520" t="s">
        <v>1743</v>
      </c>
      <c r="D134" s="520" t="s">
        <v>1727</v>
      </c>
      <c r="E134" s="520">
        <v>39151.75</v>
      </c>
      <c r="F134" s="520">
        <v>18923</v>
      </c>
      <c r="G134" s="520">
        <v>20228.75</v>
      </c>
      <c r="H134" s="512"/>
      <c r="I134" s="512"/>
    </row>
    <row r="135" spans="1:9" ht="15" customHeight="1" x14ac:dyDescent="0.25">
      <c r="A135" s="520">
        <v>62</v>
      </c>
      <c r="B135" s="520" t="s">
        <v>399</v>
      </c>
      <c r="C135" s="520" t="s">
        <v>1743</v>
      </c>
      <c r="D135" s="520" t="s">
        <v>1727</v>
      </c>
      <c r="E135" s="520">
        <v>39151.75</v>
      </c>
      <c r="F135" s="520">
        <v>18923</v>
      </c>
      <c r="G135" s="520">
        <v>20228.75</v>
      </c>
      <c r="H135" s="512"/>
      <c r="I135" s="512"/>
    </row>
    <row r="136" spans="1:9" ht="12.75" customHeight="1" x14ac:dyDescent="0.25">
      <c r="A136" s="520">
        <v>63</v>
      </c>
      <c r="B136" s="520" t="s">
        <v>412</v>
      </c>
      <c r="C136" s="520" t="s">
        <v>413</v>
      </c>
      <c r="D136" s="520" t="s">
        <v>405</v>
      </c>
      <c r="E136" s="520">
        <v>13560</v>
      </c>
      <c r="F136" s="520">
        <v>13560</v>
      </c>
      <c r="G136" s="520">
        <v>0</v>
      </c>
      <c r="H136" s="512"/>
      <c r="I136" s="512"/>
    </row>
    <row r="137" spans="1:9" ht="12.75" customHeight="1" x14ac:dyDescent="0.25">
      <c r="A137" s="520">
        <v>64</v>
      </c>
      <c r="B137" s="520" t="s">
        <v>1679</v>
      </c>
      <c r="C137" s="520" t="s">
        <v>1744</v>
      </c>
      <c r="D137" s="520" t="s">
        <v>1670</v>
      </c>
      <c r="E137" s="520">
        <v>15170</v>
      </c>
      <c r="F137" s="520">
        <v>15170</v>
      </c>
      <c r="G137" s="520">
        <v>0</v>
      </c>
      <c r="H137" s="512"/>
      <c r="I137" s="512"/>
    </row>
    <row r="138" spans="1:9" ht="22.5" customHeight="1" x14ac:dyDescent="0.25">
      <c r="A138" s="520">
        <v>65</v>
      </c>
      <c r="B138" s="520" t="s">
        <v>1745</v>
      </c>
      <c r="C138" s="520" t="s">
        <v>1746</v>
      </c>
      <c r="D138" s="520" t="s">
        <v>1670</v>
      </c>
      <c r="E138" s="520">
        <v>502500</v>
      </c>
      <c r="F138" s="520">
        <v>226125</v>
      </c>
      <c r="G138" s="520">
        <v>276375</v>
      </c>
      <c r="H138" s="512"/>
      <c r="I138" s="512"/>
    </row>
    <row r="139" spans="1:9" ht="12.75" customHeight="1" x14ac:dyDescent="0.25">
      <c r="A139" s="520">
        <v>66</v>
      </c>
      <c r="B139" s="520" t="s">
        <v>1747</v>
      </c>
      <c r="C139" s="520" t="s">
        <v>1746</v>
      </c>
      <c r="D139" s="520" t="s">
        <v>1670</v>
      </c>
      <c r="E139" s="520">
        <v>163200</v>
      </c>
      <c r="F139" s="520">
        <v>73440</v>
      </c>
      <c r="G139" s="520">
        <v>89760</v>
      </c>
      <c r="H139" s="512"/>
      <c r="I139" s="512"/>
    </row>
    <row r="140" spans="1:9" ht="12.75" customHeight="1" x14ac:dyDescent="0.25">
      <c r="A140" s="520">
        <v>67</v>
      </c>
      <c r="B140" s="520" t="s">
        <v>1748</v>
      </c>
      <c r="C140" s="520" t="s">
        <v>1749</v>
      </c>
      <c r="D140" s="520" t="s">
        <v>1682</v>
      </c>
      <c r="E140" s="520">
        <v>80860</v>
      </c>
      <c r="F140" s="520">
        <v>36387</v>
      </c>
      <c r="G140" s="520">
        <v>44473</v>
      </c>
      <c r="H140" s="512"/>
      <c r="I140" s="512"/>
    </row>
    <row r="141" spans="1:9" ht="12.75" customHeight="1" x14ac:dyDescent="0.25">
      <c r="A141" s="520">
        <v>68</v>
      </c>
      <c r="B141" s="520" t="s">
        <v>1679</v>
      </c>
      <c r="C141" s="520" t="s">
        <v>1749</v>
      </c>
      <c r="D141" s="520" t="s">
        <v>1682</v>
      </c>
      <c r="E141" s="520">
        <v>20704</v>
      </c>
      <c r="F141" s="520">
        <v>9317</v>
      </c>
      <c r="G141" s="520">
        <v>11387</v>
      </c>
      <c r="H141" s="512"/>
      <c r="I141" s="512"/>
    </row>
    <row r="142" spans="1:9" ht="12.75" customHeight="1" x14ac:dyDescent="0.25">
      <c r="A142" s="520">
        <v>69</v>
      </c>
      <c r="B142" s="520" t="s">
        <v>1750</v>
      </c>
      <c r="C142" s="520" t="s">
        <v>1751</v>
      </c>
      <c r="D142" s="520" t="s">
        <v>1752</v>
      </c>
      <c r="E142" s="520">
        <v>44644</v>
      </c>
      <c r="F142" s="520">
        <v>20090</v>
      </c>
      <c r="G142" s="520">
        <v>24554</v>
      </c>
      <c r="H142" s="512"/>
      <c r="I142" s="512"/>
    </row>
    <row r="143" spans="1:9" ht="12.75" customHeight="1" x14ac:dyDescent="0.25">
      <c r="A143" s="520">
        <v>70</v>
      </c>
      <c r="B143" s="520" t="s">
        <v>1753</v>
      </c>
      <c r="C143" s="520" t="s">
        <v>1742</v>
      </c>
      <c r="D143" s="520" t="s">
        <v>1754</v>
      </c>
      <c r="E143" s="520">
        <v>118500</v>
      </c>
      <c r="F143" s="520">
        <v>69125</v>
      </c>
      <c r="G143" s="520">
        <v>49375</v>
      </c>
      <c r="H143" s="512"/>
      <c r="I143" s="512"/>
    </row>
    <row r="144" spans="1:9" ht="12.75" customHeight="1" x14ac:dyDescent="0.25">
      <c r="A144" s="520">
        <v>71</v>
      </c>
      <c r="B144" s="520" t="s">
        <v>399</v>
      </c>
      <c r="C144" s="520" t="s">
        <v>1755</v>
      </c>
      <c r="D144" s="520" t="s">
        <v>1756</v>
      </c>
      <c r="E144" s="520">
        <v>27266</v>
      </c>
      <c r="F144" s="520">
        <v>12269</v>
      </c>
      <c r="G144" s="520">
        <v>14997</v>
      </c>
      <c r="H144" s="512"/>
      <c r="I144" s="512"/>
    </row>
    <row r="145" spans="1:9" ht="12.75" customHeight="1" x14ac:dyDescent="0.25">
      <c r="A145" s="520">
        <v>72</v>
      </c>
      <c r="B145" s="520" t="s">
        <v>399</v>
      </c>
      <c r="C145" s="520" t="s">
        <v>1755</v>
      </c>
      <c r="D145" s="520" t="s">
        <v>1756</v>
      </c>
      <c r="E145" s="520">
        <v>27266</v>
      </c>
      <c r="F145" s="520">
        <v>12269</v>
      </c>
      <c r="G145" s="520">
        <v>14997</v>
      </c>
      <c r="H145" s="512"/>
      <c r="I145" s="512"/>
    </row>
    <row r="146" spans="1:9" ht="12.75" customHeight="1" x14ac:dyDescent="0.25">
      <c r="A146" s="520">
        <v>73</v>
      </c>
      <c r="B146" s="520" t="s">
        <v>399</v>
      </c>
      <c r="C146" s="520" t="s">
        <v>1755</v>
      </c>
      <c r="D146" s="520" t="s">
        <v>1756</v>
      </c>
      <c r="E146" s="520">
        <v>24453</v>
      </c>
      <c r="F146" s="520">
        <v>11004</v>
      </c>
      <c r="G146" s="520">
        <v>13449</v>
      </c>
      <c r="H146" s="512"/>
      <c r="I146" s="512"/>
    </row>
    <row r="147" spans="1:9" ht="12.75" customHeight="1" x14ac:dyDescent="0.25">
      <c r="A147" s="520">
        <v>74</v>
      </c>
      <c r="B147" s="520" t="s">
        <v>1679</v>
      </c>
      <c r="C147" s="520" t="s">
        <v>1755</v>
      </c>
      <c r="D147" s="520" t="s">
        <v>1756</v>
      </c>
      <c r="E147" s="520">
        <v>21875</v>
      </c>
      <c r="F147" s="520">
        <v>9844</v>
      </c>
      <c r="G147" s="520">
        <v>12031</v>
      </c>
      <c r="H147" s="512"/>
      <c r="I147" s="512"/>
    </row>
    <row r="148" spans="1:9" ht="15" customHeight="1" x14ac:dyDescent="0.25">
      <c r="A148" s="520">
        <v>75</v>
      </c>
      <c r="B148" s="520" t="s">
        <v>1757</v>
      </c>
      <c r="C148" s="520" t="s">
        <v>1758</v>
      </c>
      <c r="D148" s="520" t="s">
        <v>1759</v>
      </c>
      <c r="E148" s="520">
        <v>22796</v>
      </c>
      <c r="F148" s="520">
        <v>10109</v>
      </c>
      <c r="G148" s="520">
        <v>12687</v>
      </c>
      <c r="H148" s="512"/>
      <c r="I148" s="512"/>
    </row>
    <row r="149" spans="1:9" ht="12.75" customHeight="1" x14ac:dyDescent="0.25">
      <c r="A149" s="520">
        <v>76</v>
      </c>
      <c r="B149" s="520" t="s">
        <v>1760</v>
      </c>
      <c r="C149" s="520" t="s">
        <v>1758</v>
      </c>
      <c r="D149" s="520" t="s">
        <v>1759</v>
      </c>
      <c r="E149" s="520">
        <v>14237</v>
      </c>
      <c r="F149" s="520">
        <v>14237</v>
      </c>
      <c r="G149" s="520">
        <v>0</v>
      </c>
      <c r="H149" s="512"/>
      <c r="I149" s="512"/>
    </row>
    <row r="150" spans="1:9" ht="15" customHeight="1" x14ac:dyDescent="0.25">
      <c r="A150" s="520">
        <v>77</v>
      </c>
      <c r="B150" s="520" t="s">
        <v>1761</v>
      </c>
      <c r="C150" s="520" t="s">
        <v>1758</v>
      </c>
      <c r="D150" s="520" t="s">
        <v>1759</v>
      </c>
      <c r="E150" s="520">
        <v>10085</v>
      </c>
      <c r="F150" s="520">
        <v>10085</v>
      </c>
      <c r="G150" s="520">
        <v>0</v>
      </c>
      <c r="H150" s="512"/>
      <c r="I150" s="512"/>
    </row>
    <row r="151" spans="1:9" ht="15" customHeight="1" x14ac:dyDescent="0.25">
      <c r="A151" s="520">
        <v>78</v>
      </c>
      <c r="B151" s="520" t="s">
        <v>1762</v>
      </c>
      <c r="C151" s="520" t="s">
        <v>1763</v>
      </c>
      <c r="D151" s="520" t="s">
        <v>1764</v>
      </c>
      <c r="E151" s="520">
        <v>73401</v>
      </c>
      <c r="F151" s="520">
        <v>26914</v>
      </c>
      <c r="G151" s="520">
        <v>46487</v>
      </c>
      <c r="H151" s="512"/>
      <c r="I151" s="512"/>
    </row>
    <row r="152" spans="1:9" x14ac:dyDescent="0.2">
      <c r="A152" s="520">
        <v>79</v>
      </c>
      <c r="B152" s="520" t="s">
        <v>1762</v>
      </c>
      <c r="C152" s="520" t="s">
        <v>1763</v>
      </c>
      <c r="D152" s="520" t="s">
        <v>1764</v>
      </c>
      <c r="E152" s="520">
        <v>20691</v>
      </c>
      <c r="F152" s="520">
        <v>7587</v>
      </c>
      <c r="G152" s="520">
        <v>13104</v>
      </c>
    </row>
    <row r="153" spans="1:9" x14ac:dyDescent="0.2">
      <c r="A153" s="520">
        <v>80</v>
      </c>
      <c r="B153" s="520" t="s">
        <v>1765</v>
      </c>
      <c r="C153" s="520" t="s">
        <v>1763</v>
      </c>
      <c r="D153" s="520" t="s">
        <v>1764</v>
      </c>
      <c r="E153" s="520">
        <v>108000</v>
      </c>
      <c r="F153" s="520">
        <v>39600</v>
      </c>
      <c r="G153" s="520">
        <v>68400</v>
      </c>
    </row>
    <row r="154" spans="1:9" x14ac:dyDescent="0.2">
      <c r="A154" s="520">
        <v>81</v>
      </c>
      <c r="B154" s="520" t="s">
        <v>1766</v>
      </c>
      <c r="C154" s="520" t="s">
        <v>1767</v>
      </c>
      <c r="D154" s="520" t="s">
        <v>1759</v>
      </c>
      <c r="E154" s="520">
        <v>345000</v>
      </c>
      <c r="F154" s="520">
        <v>132250</v>
      </c>
      <c r="G154" s="520">
        <v>212750</v>
      </c>
    </row>
    <row r="155" spans="1:9" x14ac:dyDescent="0.2">
      <c r="A155" s="520">
        <v>82</v>
      </c>
      <c r="B155" s="520" t="s">
        <v>1768</v>
      </c>
      <c r="C155" s="520" t="s">
        <v>1767</v>
      </c>
      <c r="D155" s="520" t="s">
        <v>1759</v>
      </c>
      <c r="E155" s="520">
        <v>108800</v>
      </c>
      <c r="F155" s="520">
        <v>41707</v>
      </c>
      <c r="G155" s="520">
        <v>67093</v>
      </c>
    </row>
    <row r="156" spans="1:9" x14ac:dyDescent="0.2">
      <c r="A156" s="520">
        <v>83</v>
      </c>
      <c r="B156" s="520" t="s">
        <v>1769</v>
      </c>
      <c r="C156" s="520" t="s">
        <v>1744</v>
      </c>
      <c r="D156" s="520" t="s">
        <v>1770</v>
      </c>
      <c r="E156" s="520">
        <v>44062</v>
      </c>
      <c r="F156" s="520">
        <v>13219</v>
      </c>
      <c r="G156" s="520">
        <v>30843</v>
      </c>
    </row>
    <row r="157" spans="1:9" x14ac:dyDescent="0.2">
      <c r="A157" s="520">
        <v>84</v>
      </c>
      <c r="B157" s="520" t="s">
        <v>1771</v>
      </c>
      <c r="C157" s="520" t="s">
        <v>1744</v>
      </c>
      <c r="D157" s="520" t="s">
        <v>1770</v>
      </c>
      <c r="E157" s="520">
        <v>11432</v>
      </c>
      <c r="F157" s="520">
        <v>11432</v>
      </c>
      <c r="G157" s="520">
        <v>0</v>
      </c>
    </row>
    <row r="158" spans="1:9" x14ac:dyDescent="0.2">
      <c r="A158" s="520">
        <v>85</v>
      </c>
      <c r="B158" s="520" t="s">
        <v>1768</v>
      </c>
      <c r="C158" s="520" t="s">
        <v>1772</v>
      </c>
      <c r="D158" s="520" t="s">
        <v>386</v>
      </c>
      <c r="E158" s="520">
        <v>418500</v>
      </c>
      <c r="F158" s="520">
        <v>118575</v>
      </c>
      <c r="G158" s="520">
        <v>299925</v>
      </c>
    </row>
    <row r="159" spans="1:9" x14ac:dyDescent="0.2">
      <c r="A159" s="520">
        <v>86</v>
      </c>
      <c r="B159" s="520" t="s">
        <v>1773</v>
      </c>
      <c r="C159" s="520" t="s">
        <v>1774</v>
      </c>
      <c r="D159" s="520" t="s">
        <v>1775</v>
      </c>
      <c r="E159" s="520">
        <v>23047</v>
      </c>
      <c r="F159" s="520">
        <v>6145</v>
      </c>
      <c r="G159" s="520">
        <v>16902</v>
      </c>
    </row>
    <row r="160" spans="1:9" x14ac:dyDescent="0.2">
      <c r="A160" s="520">
        <v>87</v>
      </c>
      <c r="B160" s="520" t="s">
        <v>1773</v>
      </c>
      <c r="C160" s="520" t="s">
        <v>1774</v>
      </c>
      <c r="D160" s="520" t="s">
        <v>1775</v>
      </c>
      <c r="E160" s="520">
        <v>23047</v>
      </c>
      <c r="F160" s="520">
        <v>6145</v>
      </c>
      <c r="G160" s="520">
        <v>16902</v>
      </c>
    </row>
    <row r="161" spans="1:7" x14ac:dyDescent="0.2">
      <c r="A161" s="520">
        <v>88</v>
      </c>
      <c r="B161" s="520" t="s">
        <v>1773</v>
      </c>
      <c r="C161" s="520" t="s">
        <v>1774</v>
      </c>
      <c r="D161" s="520" t="s">
        <v>1775</v>
      </c>
      <c r="E161" s="520">
        <v>23047</v>
      </c>
      <c r="F161" s="520">
        <v>6145</v>
      </c>
      <c r="G161" s="520">
        <v>16902</v>
      </c>
    </row>
    <row r="162" spans="1:7" x14ac:dyDescent="0.2">
      <c r="A162" s="520">
        <v>89</v>
      </c>
      <c r="B162" s="520" t="s">
        <v>1776</v>
      </c>
      <c r="C162" s="520" t="s">
        <v>1774</v>
      </c>
      <c r="D162" s="520" t="s">
        <v>1775</v>
      </c>
      <c r="E162" s="520">
        <v>13559</v>
      </c>
      <c r="F162" s="520">
        <v>3616</v>
      </c>
      <c r="G162" s="520">
        <v>9943</v>
      </c>
    </row>
    <row r="163" spans="1:7" x14ac:dyDescent="0.2">
      <c r="A163" s="520">
        <v>90</v>
      </c>
      <c r="B163" s="520" t="s">
        <v>1776</v>
      </c>
      <c r="C163" s="520" t="s">
        <v>1774</v>
      </c>
      <c r="D163" s="520" t="s">
        <v>1775</v>
      </c>
      <c r="E163" s="520">
        <v>13559</v>
      </c>
      <c r="F163" s="520">
        <v>3616</v>
      </c>
      <c r="G163" s="520">
        <v>9943</v>
      </c>
    </row>
    <row r="164" spans="1:7" x14ac:dyDescent="0.2">
      <c r="A164" s="520">
        <v>91</v>
      </c>
      <c r="B164" s="520" t="s">
        <v>1777</v>
      </c>
      <c r="C164" s="520" t="s">
        <v>1778</v>
      </c>
      <c r="D164" s="520" t="s">
        <v>1779</v>
      </c>
      <c r="E164" s="520">
        <v>46000</v>
      </c>
      <c r="F164" s="520">
        <v>12266</v>
      </c>
      <c r="G164" s="520">
        <v>33734</v>
      </c>
    </row>
    <row r="165" spans="1:7" x14ac:dyDescent="0.2">
      <c r="A165" s="520">
        <v>92</v>
      </c>
      <c r="B165" s="520" t="s">
        <v>1780</v>
      </c>
      <c r="C165" s="520" t="s">
        <v>1781</v>
      </c>
      <c r="D165" s="520" t="s">
        <v>1782</v>
      </c>
      <c r="E165" s="520">
        <v>31018</v>
      </c>
      <c r="F165" s="520">
        <v>8272</v>
      </c>
      <c r="G165" s="520">
        <v>22746</v>
      </c>
    </row>
    <row r="166" spans="1:7" x14ac:dyDescent="0.2">
      <c r="A166" s="520">
        <v>93</v>
      </c>
      <c r="B166" s="520" t="s">
        <v>1783</v>
      </c>
      <c r="C166" s="520" t="s">
        <v>1781</v>
      </c>
      <c r="D166" s="520" t="s">
        <v>1782</v>
      </c>
      <c r="E166" s="520">
        <v>93750</v>
      </c>
      <c r="F166" s="520">
        <v>25000</v>
      </c>
      <c r="G166" s="520">
        <v>68750</v>
      </c>
    </row>
    <row r="167" spans="1:7" x14ac:dyDescent="0.2">
      <c r="A167" s="520">
        <v>94</v>
      </c>
      <c r="B167" s="520" t="s">
        <v>1784</v>
      </c>
      <c r="C167" s="520" t="s">
        <v>1781</v>
      </c>
      <c r="D167" s="520" t="s">
        <v>1782</v>
      </c>
      <c r="E167" s="520">
        <v>15086</v>
      </c>
      <c r="F167" s="520">
        <v>4023</v>
      </c>
      <c r="G167" s="520">
        <v>11063</v>
      </c>
    </row>
    <row r="168" spans="1:7" x14ac:dyDescent="0.2">
      <c r="A168" s="520">
        <v>95</v>
      </c>
      <c r="B168" s="520" t="s">
        <v>1785</v>
      </c>
      <c r="C168" s="520" t="s">
        <v>1786</v>
      </c>
      <c r="D168" s="520" t="s">
        <v>1787</v>
      </c>
      <c r="E168" s="520">
        <v>67966.38</v>
      </c>
      <c r="F168" s="520">
        <v>16992</v>
      </c>
      <c r="G168" s="520">
        <v>50974.380000000005</v>
      </c>
    </row>
    <row r="169" spans="1:7" x14ac:dyDescent="0.2">
      <c r="A169" s="520">
        <v>96</v>
      </c>
      <c r="B169" s="520" t="s">
        <v>1788</v>
      </c>
      <c r="C169" s="520" t="s">
        <v>1789</v>
      </c>
      <c r="D169" s="520" t="s">
        <v>405</v>
      </c>
      <c r="E169" s="520">
        <v>18220</v>
      </c>
      <c r="F169" s="520">
        <v>6073</v>
      </c>
      <c r="G169" s="520">
        <v>12147</v>
      </c>
    </row>
    <row r="170" spans="1:7" x14ac:dyDescent="0.2">
      <c r="A170" s="520">
        <v>97</v>
      </c>
      <c r="B170" s="520" t="s">
        <v>1790</v>
      </c>
      <c r="C170" s="520" t="s">
        <v>1791</v>
      </c>
      <c r="D170" s="520" t="s">
        <v>1792</v>
      </c>
      <c r="E170" s="520">
        <v>45782</v>
      </c>
      <c r="F170" s="520">
        <v>11445</v>
      </c>
      <c r="G170" s="520">
        <v>34337</v>
      </c>
    </row>
    <row r="171" spans="1:7" x14ac:dyDescent="0.2">
      <c r="A171" s="520">
        <v>98</v>
      </c>
      <c r="B171" s="520" t="s">
        <v>1793</v>
      </c>
      <c r="C171" s="520" t="s">
        <v>1794</v>
      </c>
      <c r="D171" s="520" t="s">
        <v>1795</v>
      </c>
      <c r="E171" s="520">
        <v>24375</v>
      </c>
      <c r="F171" s="520">
        <v>6500</v>
      </c>
      <c r="G171" s="520">
        <v>17875</v>
      </c>
    </row>
    <row r="172" spans="1:7" x14ac:dyDescent="0.2">
      <c r="A172" s="520">
        <v>99</v>
      </c>
      <c r="B172" s="520" t="s">
        <v>1796</v>
      </c>
      <c r="C172" s="520" t="s">
        <v>1794</v>
      </c>
      <c r="D172" s="520" t="s">
        <v>1795</v>
      </c>
      <c r="E172" s="520">
        <v>15084.5</v>
      </c>
      <c r="F172" s="520">
        <v>4023</v>
      </c>
      <c r="G172" s="520">
        <v>11061.5</v>
      </c>
    </row>
    <row r="173" spans="1:7" x14ac:dyDescent="0.2">
      <c r="A173" s="520">
        <v>100</v>
      </c>
      <c r="B173" s="520" t="s">
        <v>1797</v>
      </c>
      <c r="C173" s="520" t="s">
        <v>1794</v>
      </c>
      <c r="D173" s="520" t="s">
        <v>1795</v>
      </c>
      <c r="E173" s="520">
        <v>15084.5</v>
      </c>
      <c r="F173" s="520">
        <v>4023</v>
      </c>
      <c r="G173" s="520">
        <v>11061.5</v>
      </c>
    </row>
    <row r="174" spans="1:7" x14ac:dyDescent="0.2">
      <c r="A174" s="520">
        <v>101</v>
      </c>
      <c r="B174" s="520" t="s">
        <v>1798</v>
      </c>
      <c r="C174" s="520" t="s">
        <v>1794</v>
      </c>
      <c r="D174" s="520" t="s">
        <v>1795</v>
      </c>
      <c r="E174" s="520">
        <v>13474</v>
      </c>
      <c r="F174" s="520">
        <v>3593</v>
      </c>
      <c r="G174" s="520">
        <v>9881</v>
      </c>
    </row>
    <row r="175" spans="1:7" x14ac:dyDescent="0.2">
      <c r="A175" s="520">
        <v>102</v>
      </c>
      <c r="B175" s="520" t="s">
        <v>1799</v>
      </c>
      <c r="C175" s="520" t="s">
        <v>1800</v>
      </c>
      <c r="D175" s="520" t="s">
        <v>1801</v>
      </c>
      <c r="E175" s="520">
        <v>26508.5</v>
      </c>
      <c r="F175" s="520">
        <v>7070</v>
      </c>
      <c r="G175" s="520">
        <v>19438.5</v>
      </c>
    </row>
    <row r="176" spans="1:7" x14ac:dyDescent="0.2">
      <c r="A176" s="520">
        <v>103</v>
      </c>
      <c r="B176" s="520" t="s">
        <v>1799</v>
      </c>
      <c r="C176" s="520" t="s">
        <v>1800</v>
      </c>
      <c r="D176" s="520" t="s">
        <v>1801</v>
      </c>
      <c r="E176" s="520">
        <v>26508.5</v>
      </c>
      <c r="F176" s="520">
        <v>7070</v>
      </c>
      <c r="G176" s="520">
        <v>19438.5</v>
      </c>
    </row>
    <row r="177" spans="1:7" x14ac:dyDescent="0.2">
      <c r="A177" s="520">
        <v>104</v>
      </c>
      <c r="B177" s="520" t="s">
        <v>1802</v>
      </c>
      <c r="C177" s="520" t="s">
        <v>1800</v>
      </c>
      <c r="D177" s="520" t="s">
        <v>1801</v>
      </c>
      <c r="E177" s="520">
        <v>14237</v>
      </c>
      <c r="F177" s="520">
        <v>3797</v>
      </c>
      <c r="G177" s="520">
        <v>10440</v>
      </c>
    </row>
    <row r="178" spans="1:7" x14ac:dyDescent="0.2">
      <c r="A178" s="520">
        <v>105</v>
      </c>
      <c r="B178" s="520" t="s">
        <v>1803</v>
      </c>
      <c r="C178" s="520" t="s">
        <v>1804</v>
      </c>
      <c r="D178" s="520" t="s">
        <v>1805</v>
      </c>
      <c r="E178" s="520">
        <v>11500</v>
      </c>
      <c r="F178" s="520">
        <v>1725</v>
      </c>
      <c r="G178" s="520">
        <v>9775</v>
      </c>
    </row>
    <row r="179" spans="1:7" x14ac:dyDescent="0.2">
      <c r="A179" s="520">
        <v>106</v>
      </c>
      <c r="B179" s="520" t="s">
        <v>1803</v>
      </c>
      <c r="C179" s="520" t="s">
        <v>1804</v>
      </c>
      <c r="D179" s="520" t="s">
        <v>1806</v>
      </c>
      <c r="E179" s="520">
        <v>11500</v>
      </c>
      <c r="F179" s="520">
        <v>1725</v>
      </c>
      <c r="G179" s="520">
        <v>9775</v>
      </c>
    </row>
    <row r="180" spans="1:7" x14ac:dyDescent="0.2">
      <c r="A180" s="520">
        <v>107</v>
      </c>
      <c r="B180" s="520" t="s">
        <v>1803</v>
      </c>
      <c r="C180" s="520" t="s">
        <v>1804</v>
      </c>
      <c r="D180" s="520" t="s">
        <v>1807</v>
      </c>
      <c r="E180" s="520">
        <v>11500</v>
      </c>
      <c r="F180" s="520">
        <v>1725</v>
      </c>
      <c r="G180" s="520">
        <v>9775</v>
      </c>
    </row>
    <row r="181" spans="1:7" x14ac:dyDescent="0.2">
      <c r="A181" s="520">
        <v>108</v>
      </c>
      <c r="B181" s="520" t="s">
        <v>1803</v>
      </c>
      <c r="C181" s="520" t="s">
        <v>1804</v>
      </c>
      <c r="D181" s="520" t="s">
        <v>1808</v>
      </c>
      <c r="E181" s="520">
        <v>11500</v>
      </c>
      <c r="F181" s="520">
        <v>1725</v>
      </c>
      <c r="G181" s="520">
        <v>9775</v>
      </c>
    </row>
    <row r="182" spans="1:7" x14ac:dyDescent="0.2">
      <c r="A182" s="520">
        <v>109</v>
      </c>
      <c r="B182" s="520" t="s">
        <v>1803</v>
      </c>
      <c r="C182" s="520" t="s">
        <v>1804</v>
      </c>
      <c r="D182" s="520" t="s">
        <v>1792</v>
      </c>
      <c r="E182" s="520">
        <v>11500</v>
      </c>
      <c r="F182" s="520">
        <v>1725</v>
      </c>
      <c r="G182" s="520">
        <v>9775</v>
      </c>
    </row>
    <row r="183" spans="1:7" x14ac:dyDescent="0.2">
      <c r="A183" s="520">
        <v>110</v>
      </c>
      <c r="B183" s="520" t="s">
        <v>1809</v>
      </c>
      <c r="C183" s="520" t="s">
        <v>1804</v>
      </c>
      <c r="D183" s="520" t="s">
        <v>1801</v>
      </c>
      <c r="E183" s="520">
        <v>152810</v>
      </c>
      <c r="F183" s="520">
        <v>22922</v>
      </c>
      <c r="G183" s="520">
        <v>129888</v>
      </c>
    </row>
    <row r="184" spans="1:7" x14ac:dyDescent="0.2">
      <c r="A184" s="520">
        <v>111</v>
      </c>
      <c r="B184" s="520" t="s">
        <v>1810</v>
      </c>
      <c r="C184" s="520" t="s">
        <v>1811</v>
      </c>
      <c r="D184" s="520" t="s">
        <v>1812</v>
      </c>
      <c r="E184" s="520">
        <v>24899</v>
      </c>
      <c r="F184" s="520">
        <v>1245</v>
      </c>
      <c r="G184" s="520">
        <v>23654</v>
      </c>
    </row>
    <row r="185" spans="1:7" x14ac:dyDescent="0.2">
      <c r="A185" s="520">
        <v>112</v>
      </c>
      <c r="B185" s="520" t="s">
        <v>1813</v>
      </c>
      <c r="C185" s="520" t="s">
        <v>1811</v>
      </c>
      <c r="D185" s="520" t="s">
        <v>1812</v>
      </c>
      <c r="E185" s="520">
        <v>24899</v>
      </c>
      <c r="F185" s="520">
        <v>1245</v>
      </c>
      <c r="G185" s="520">
        <v>23654</v>
      </c>
    </row>
    <row r="186" spans="1:7" x14ac:dyDescent="0.2">
      <c r="A186" s="520">
        <v>113</v>
      </c>
      <c r="B186" s="520" t="s">
        <v>1813</v>
      </c>
      <c r="C186" s="520" t="s">
        <v>1811</v>
      </c>
      <c r="D186" s="520" t="s">
        <v>1812</v>
      </c>
      <c r="E186" s="520">
        <v>24899</v>
      </c>
      <c r="F186" s="520">
        <v>1245</v>
      </c>
      <c r="G186" s="520">
        <v>23654</v>
      </c>
    </row>
    <row r="187" spans="1:7" x14ac:dyDescent="0.2">
      <c r="A187" s="520">
        <v>114</v>
      </c>
      <c r="B187" s="520" t="s">
        <v>1814</v>
      </c>
      <c r="C187" s="520" t="s">
        <v>1811</v>
      </c>
      <c r="D187" s="520" t="s">
        <v>1812</v>
      </c>
      <c r="E187" s="520">
        <v>14380</v>
      </c>
      <c r="F187" s="520">
        <v>719</v>
      </c>
      <c r="G187" s="520">
        <v>13661</v>
      </c>
    </row>
    <row r="188" spans="1:7" x14ac:dyDescent="0.2">
      <c r="A188" s="520">
        <v>115</v>
      </c>
      <c r="B188" s="520" t="s">
        <v>1815</v>
      </c>
      <c r="C188" s="520" t="s">
        <v>1815</v>
      </c>
      <c r="D188" s="520" t="s">
        <v>1816</v>
      </c>
      <c r="E188" s="520">
        <v>154910</v>
      </c>
      <c r="F188" s="520">
        <v>7746</v>
      </c>
      <c r="G188" s="520">
        <v>147164</v>
      </c>
    </row>
    <row r="189" spans="1:7" x14ac:dyDescent="0.2">
      <c r="A189" s="520">
        <v>116</v>
      </c>
      <c r="B189" s="520" t="s">
        <v>1817</v>
      </c>
      <c r="C189" s="520" t="s">
        <v>1818</v>
      </c>
      <c r="D189" s="520" t="s">
        <v>1733</v>
      </c>
      <c r="E189" s="520">
        <v>96529</v>
      </c>
      <c r="F189" s="520">
        <v>96529</v>
      </c>
      <c r="G189" s="520">
        <v>0</v>
      </c>
    </row>
    <row r="190" spans="1:7" x14ac:dyDescent="0.2">
      <c r="A190" s="520">
        <v>117</v>
      </c>
      <c r="B190" s="520" t="s">
        <v>1819</v>
      </c>
      <c r="C190" s="520" t="s">
        <v>1818</v>
      </c>
      <c r="D190" s="520" t="s">
        <v>1733</v>
      </c>
      <c r="E190" s="520">
        <v>80145</v>
      </c>
      <c r="F190" s="520">
        <v>80145</v>
      </c>
      <c r="G190" s="520">
        <v>0</v>
      </c>
    </row>
    <row r="191" spans="1:7" x14ac:dyDescent="0.2">
      <c r="A191" s="520">
        <v>118</v>
      </c>
      <c r="B191" s="520" t="s">
        <v>1820</v>
      </c>
      <c r="C191" s="520" t="s">
        <v>1818</v>
      </c>
      <c r="D191" s="520" t="s">
        <v>1733</v>
      </c>
      <c r="E191" s="520">
        <v>103796</v>
      </c>
      <c r="F191" s="520">
        <v>103796</v>
      </c>
      <c r="G191" s="520">
        <v>0</v>
      </c>
    </row>
    <row r="192" spans="1:7" x14ac:dyDescent="0.2">
      <c r="A192" s="520">
        <v>119</v>
      </c>
      <c r="B192" s="520" t="s">
        <v>1821</v>
      </c>
      <c r="C192" s="520" t="s">
        <v>1822</v>
      </c>
      <c r="D192" s="520" t="s">
        <v>1823</v>
      </c>
      <c r="E192" s="520">
        <v>46333</v>
      </c>
      <c r="F192" s="520">
        <v>46333</v>
      </c>
      <c r="G192" s="520">
        <v>0</v>
      </c>
    </row>
    <row r="193" spans="1:7" x14ac:dyDescent="0.2">
      <c r="A193" s="520">
        <v>120</v>
      </c>
      <c r="B193" s="520" t="s">
        <v>1824</v>
      </c>
      <c r="C193" s="520" t="s">
        <v>1822</v>
      </c>
      <c r="D193" s="520" t="s">
        <v>1823</v>
      </c>
      <c r="E193" s="520">
        <v>49056</v>
      </c>
      <c r="F193" s="520">
        <v>26163</v>
      </c>
      <c r="G193" s="520">
        <v>22893</v>
      </c>
    </row>
    <row r="196" spans="1:7" ht="21" x14ac:dyDescent="0.35">
      <c r="A196" s="520"/>
      <c r="B196" s="519" t="s">
        <v>414</v>
      </c>
      <c r="C196" s="520"/>
      <c r="D196" s="520"/>
      <c r="E196" s="519" t="s">
        <v>331</v>
      </c>
      <c r="F196" s="519" t="s">
        <v>332</v>
      </c>
      <c r="G196" s="519" t="s">
        <v>333</v>
      </c>
    </row>
    <row r="197" spans="1:7" x14ac:dyDescent="0.2">
      <c r="A197" s="520">
        <v>1</v>
      </c>
      <c r="B197" s="520" t="s">
        <v>1825</v>
      </c>
      <c r="C197" s="520" t="s">
        <v>1826</v>
      </c>
      <c r="D197" s="520" t="s">
        <v>1658</v>
      </c>
      <c r="E197" s="520">
        <v>10440</v>
      </c>
      <c r="F197" s="520">
        <v>10440</v>
      </c>
      <c r="G197" s="520">
        <v>0</v>
      </c>
    </row>
    <row r="198" spans="1:7" x14ac:dyDescent="0.2">
      <c r="A198" s="520">
        <v>2</v>
      </c>
      <c r="B198" s="520" t="s">
        <v>641</v>
      </c>
      <c r="C198" s="520" t="s">
        <v>1826</v>
      </c>
      <c r="D198" s="520" t="s">
        <v>1658</v>
      </c>
      <c r="E198" s="520">
        <v>21325</v>
      </c>
      <c r="F198" s="520">
        <v>21325</v>
      </c>
      <c r="G198" s="520">
        <v>0</v>
      </c>
    </row>
    <row r="199" spans="1:7" x14ac:dyDescent="0.2">
      <c r="A199" s="520">
        <v>3</v>
      </c>
      <c r="B199" s="520" t="s">
        <v>1825</v>
      </c>
      <c r="C199" s="520" t="s">
        <v>1827</v>
      </c>
      <c r="D199" s="520" t="s">
        <v>1674</v>
      </c>
      <c r="E199" s="520">
        <v>13340</v>
      </c>
      <c r="F199" s="520">
        <v>13340</v>
      </c>
      <c r="G199" s="520">
        <v>0</v>
      </c>
    </row>
    <row r="200" spans="1:7" x14ac:dyDescent="0.2">
      <c r="A200" s="520">
        <v>4</v>
      </c>
      <c r="B200" s="520" t="s">
        <v>1828</v>
      </c>
      <c r="C200" s="520" t="s">
        <v>1829</v>
      </c>
      <c r="D200" s="520" t="s">
        <v>1674</v>
      </c>
      <c r="E200" s="520">
        <v>25868</v>
      </c>
      <c r="F200" s="520">
        <v>25868</v>
      </c>
      <c r="G200" s="520">
        <v>0</v>
      </c>
    </row>
    <row r="201" spans="1:7" x14ac:dyDescent="0.2">
      <c r="A201" s="520">
        <v>5</v>
      </c>
      <c r="B201" s="520" t="s">
        <v>1828</v>
      </c>
      <c r="C201" s="520" t="s">
        <v>1829</v>
      </c>
      <c r="D201" s="520" t="s">
        <v>1674</v>
      </c>
      <c r="E201" s="520">
        <v>11389</v>
      </c>
      <c r="F201" s="520">
        <v>11389</v>
      </c>
      <c r="G201" s="520">
        <v>0</v>
      </c>
    </row>
    <row r="202" spans="1:7" x14ac:dyDescent="0.2">
      <c r="A202" s="520">
        <v>6</v>
      </c>
      <c r="B202" s="520" t="s">
        <v>1828</v>
      </c>
      <c r="C202" s="520" t="s">
        <v>1829</v>
      </c>
      <c r="D202" s="520" t="s">
        <v>1674</v>
      </c>
      <c r="E202" s="520">
        <v>19169</v>
      </c>
      <c r="F202" s="520">
        <v>19169</v>
      </c>
      <c r="G202" s="520">
        <v>0</v>
      </c>
    </row>
    <row r="203" spans="1:7" x14ac:dyDescent="0.2">
      <c r="A203" s="520">
        <v>7</v>
      </c>
      <c r="B203" s="520" t="s">
        <v>1828</v>
      </c>
      <c r="C203" s="520" t="s">
        <v>1829</v>
      </c>
      <c r="D203" s="520" t="s">
        <v>1674</v>
      </c>
      <c r="E203" s="520">
        <v>26419</v>
      </c>
      <c r="F203" s="520">
        <v>26419</v>
      </c>
      <c r="G203" s="520">
        <v>0</v>
      </c>
    </row>
    <row r="204" spans="1:7" x14ac:dyDescent="0.2">
      <c r="A204" s="520">
        <v>8</v>
      </c>
      <c r="B204" s="520" t="s">
        <v>1830</v>
      </c>
      <c r="C204" s="520" t="s">
        <v>1831</v>
      </c>
      <c r="D204" s="520" t="s">
        <v>1682</v>
      </c>
      <c r="E204" s="520">
        <v>43500</v>
      </c>
      <c r="F204" s="520">
        <v>32979</v>
      </c>
      <c r="G204" s="520">
        <v>10521</v>
      </c>
    </row>
    <row r="205" spans="1:7" x14ac:dyDescent="0.2">
      <c r="A205" s="520">
        <v>9</v>
      </c>
      <c r="B205" s="520" t="s">
        <v>1832</v>
      </c>
      <c r="C205" s="520" t="s">
        <v>1833</v>
      </c>
      <c r="D205" s="520" t="s">
        <v>1682</v>
      </c>
      <c r="E205" s="520">
        <v>22000</v>
      </c>
      <c r="F205" s="520">
        <v>22000</v>
      </c>
      <c r="G205" s="520">
        <v>0</v>
      </c>
    </row>
    <row r="206" spans="1:7" x14ac:dyDescent="0.2">
      <c r="A206" s="520">
        <v>10</v>
      </c>
      <c r="B206" s="520" t="s">
        <v>1830</v>
      </c>
      <c r="C206" s="520" t="s">
        <v>1834</v>
      </c>
      <c r="D206" s="520" t="s">
        <v>1835</v>
      </c>
      <c r="E206" s="520">
        <v>11335</v>
      </c>
      <c r="F206" s="520">
        <v>11335</v>
      </c>
      <c r="G206" s="520">
        <v>0</v>
      </c>
    </row>
    <row r="207" spans="1:7" x14ac:dyDescent="0.2">
      <c r="A207" s="520">
        <v>11</v>
      </c>
      <c r="B207" s="520" t="s">
        <v>1830</v>
      </c>
      <c r="C207" s="520" t="s">
        <v>1834</v>
      </c>
      <c r="D207" s="520" t="s">
        <v>1836</v>
      </c>
      <c r="E207" s="520">
        <v>11335</v>
      </c>
      <c r="F207" s="520">
        <v>11335</v>
      </c>
      <c r="G207" s="520">
        <v>0</v>
      </c>
    </row>
    <row r="208" spans="1:7" x14ac:dyDescent="0.2">
      <c r="A208" s="520">
        <v>12</v>
      </c>
      <c r="B208" s="520" t="s">
        <v>641</v>
      </c>
      <c r="C208" s="520" t="s">
        <v>1837</v>
      </c>
      <c r="D208" s="520" t="s">
        <v>1674</v>
      </c>
      <c r="E208" s="520">
        <v>11738</v>
      </c>
      <c r="F208" s="520">
        <v>11738</v>
      </c>
      <c r="G208" s="520">
        <v>0</v>
      </c>
    </row>
    <row r="209" spans="1:7" x14ac:dyDescent="0.2">
      <c r="A209" s="520">
        <v>13</v>
      </c>
      <c r="B209" s="520" t="s">
        <v>641</v>
      </c>
      <c r="C209" s="520" t="s">
        <v>1837</v>
      </c>
      <c r="D209" s="520" t="s">
        <v>1674</v>
      </c>
      <c r="E209" s="520">
        <v>12055</v>
      </c>
      <c r="F209" s="520">
        <v>12055</v>
      </c>
      <c r="G209" s="520">
        <v>0</v>
      </c>
    </row>
    <row r="210" spans="1:7" x14ac:dyDescent="0.2">
      <c r="A210" s="520">
        <v>14</v>
      </c>
      <c r="B210" s="520" t="s">
        <v>1838</v>
      </c>
      <c r="C210" s="520" t="s">
        <v>1839</v>
      </c>
      <c r="D210" s="520" t="s">
        <v>1674</v>
      </c>
      <c r="E210" s="520">
        <v>44823</v>
      </c>
      <c r="F210" s="520">
        <v>29134</v>
      </c>
      <c r="G210" s="520">
        <v>15689</v>
      </c>
    </row>
    <row r="211" spans="1:7" x14ac:dyDescent="0.2">
      <c r="A211" s="520">
        <v>15</v>
      </c>
      <c r="B211" s="520" t="s">
        <v>1840</v>
      </c>
      <c r="C211" s="520" t="s">
        <v>1839</v>
      </c>
      <c r="D211" s="520" t="s">
        <v>1674</v>
      </c>
      <c r="E211" s="520">
        <v>11968</v>
      </c>
      <c r="F211" s="520">
        <v>11968</v>
      </c>
      <c r="G211" s="520">
        <v>0</v>
      </c>
    </row>
    <row r="212" spans="1:7" x14ac:dyDescent="0.2">
      <c r="A212" s="520">
        <v>16</v>
      </c>
      <c r="B212" s="520" t="s">
        <v>1830</v>
      </c>
      <c r="C212" s="520" t="s">
        <v>1831</v>
      </c>
      <c r="D212" s="520" t="s">
        <v>1670</v>
      </c>
      <c r="E212" s="520">
        <v>37620</v>
      </c>
      <c r="F212" s="520">
        <v>23513</v>
      </c>
      <c r="G212" s="520">
        <v>14107</v>
      </c>
    </row>
    <row r="213" spans="1:7" x14ac:dyDescent="0.2">
      <c r="A213" s="520">
        <v>17</v>
      </c>
      <c r="B213" s="520" t="s">
        <v>1832</v>
      </c>
      <c r="C213" s="520" t="s">
        <v>1831</v>
      </c>
      <c r="D213" s="520" t="s">
        <v>1670</v>
      </c>
      <c r="E213" s="520">
        <v>28500</v>
      </c>
      <c r="F213" s="520">
        <v>17813</v>
      </c>
      <c r="G213" s="520">
        <v>10687</v>
      </c>
    </row>
    <row r="214" spans="1:7" x14ac:dyDescent="0.2">
      <c r="A214" s="520">
        <v>18</v>
      </c>
      <c r="B214" s="520" t="s">
        <v>1832</v>
      </c>
      <c r="C214" s="520" t="s">
        <v>1841</v>
      </c>
      <c r="D214" s="520" t="s">
        <v>1670</v>
      </c>
      <c r="E214" s="520">
        <v>23750</v>
      </c>
      <c r="F214" s="520">
        <v>14052</v>
      </c>
      <c r="G214" s="520">
        <v>9698</v>
      </c>
    </row>
    <row r="215" spans="1:7" x14ac:dyDescent="0.2">
      <c r="A215" s="520">
        <v>19</v>
      </c>
      <c r="B215" s="520" t="s">
        <v>1830</v>
      </c>
      <c r="C215" s="520" t="s">
        <v>1831</v>
      </c>
      <c r="D215" s="520" t="s">
        <v>1670</v>
      </c>
      <c r="E215" s="520">
        <v>44200</v>
      </c>
      <c r="F215" s="520">
        <v>26152</v>
      </c>
      <c r="G215" s="520">
        <v>18048</v>
      </c>
    </row>
    <row r="216" spans="1:7" x14ac:dyDescent="0.2">
      <c r="A216" s="520">
        <v>20</v>
      </c>
      <c r="B216" s="520" t="s">
        <v>811</v>
      </c>
      <c r="C216" s="520" t="s">
        <v>1842</v>
      </c>
      <c r="D216" s="520" t="s">
        <v>1843</v>
      </c>
      <c r="E216" s="520">
        <v>12110</v>
      </c>
      <c r="F216" s="520">
        <v>1716</v>
      </c>
      <c r="G216" s="520">
        <v>10394</v>
      </c>
    </row>
    <row r="217" spans="1:7" x14ac:dyDescent="0.2">
      <c r="A217" s="520">
        <v>21</v>
      </c>
      <c r="B217" s="520" t="s">
        <v>1844</v>
      </c>
      <c r="C217" s="520" t="s">
        <v>1845</v>
      </c>
      <c r="D217" s="520" t="s">
        <v>1846</v>
      </c>
      <c r="E217" s="520">
        <v>62500</v>
      </c>
      <c r="F217" s="520">
        <v>62500</v>
      </c>
      <c r="G217" s="520">
        <v>0</v>
      </c>
    </row>
    <row r="218" spans="1:7" x14ac:dyDescent="0.2">
      <c r="A218" s="520">
        <v>22</v>
      </c>
      <c r="B218" s="520" t="s">
        <v>1847</v>
      </c>
      <c r="C218" s="520" t="s">
        <v>1845</v>
      </c>
      <c r="D218" s="520" t="s">
        <v>1754</v>
      </c>
      <c r="E218" s="520">
        <v>18180</v>
      </c>
      <c r="F218" s="520">
        <v>18180</v>
      </c>
      <c r="G218" s="520">
        <v>0</v>
      </c>
    </row>
    <row r="219" spans="1:7" x14ac:dyDescent="0.2">
      <c r="A219" s="520">
        <v>23</v>
      </c>
      <c r="B219" s="520" t="s">
        <v>1848</v>
      </c>
      <c r="C219" s="520" t="s">
        <v>1849</v>
      </c>
      <c r="D219" s="520" t="s">
        <v>1754</v>
      </c>
      <c r="E219" s="520">
        <v>13570</v>
      </c>
      <c r="F219" s="520">
        <v>565</v>
      </c>
      <c r="G219" s="520">
        <v>13005</v>
      </c>
    </row>
    <row r="220" spans="1:7" x14ac:dyDescent="0.2">
      <c r="G220" s="145">
        <f>SUM(G197:G219)+SUM(G74:G193)+SUM(G8:G71)</f>
        <v>3254804.38</v>
      </c>
    </row>
  </sheetData>
  <mergeCells count="3">
    <mergeCell ref="A1:G1"/>
    <mergeCell ref="A2:G2"/>
    <mergeCell ref="A3:G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5:E10"/>
  <sheetViews>
    <sheetView workbookViewId="0">
      <selection activeCell="D21" sqref="D21"/>
    </sheetView>
  </sheetViews>
  <sheetFormatPr defaultRowHeight="15" x14ac:dyDescent="0.25"/>
  <cols>
    <col min="4" max="4" width="12.42578125" customWidth="1"/>
    <col min="5" max="5" width="13.28515625" customWidth="1"/>
  </cols>
  <sheetData>
    <row r="5" spans="2:5" ht="84" x14ac:dyDescent="0.25">
      <c r="B5" s="6"/>
      <c r="C5" s="6" t="s">
        <v>1</v>
      </c>
      <c r="D5" s="6" t="s">
        <v>3</v>
      </c>
      <c r="E5" s="6" t="s">
        <v>4</v>
      </c>
    </row>
    <row r="6" spans="2:5" ht="24" x14ac:dyDescent="0.25">
      <c r="B6" s="7"/>
      <c r="C6" s="8" t="s">
        <v>26</v>
      </c>
      <c r="D6" s="10" t="s">
        <v>27</v>
      </c>
      <c r="E6" s="11">
        <v>15</v>
      </c>
    </row>
    <row r="9" spans="2:5" ht="33.75" x14ac:dyDescent="0.25">
      <c r="B9" s="664"/>
      <c r="C9" s="664" t="s">
        <v>1</v>
      </c>
      <c r="D9" s="664" t="s">
        <v>1866</v>
      </c>
      <c r="E9" s="664" t="s">
        <v>1867</v>
      </c>
    </row>
    <row r="10" spans="2:5" ht="38.25" x14ac:dyDescent="0.25">
      <c r="B10" s="665"/>
      <c r="C10" s="665" t="s">
        <v>26</v>
      </c>
      <c r="D10" s="667" t="s">
        <v>1855</v>
      </c>
      <c r="E10" s="67">
        <v>2</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7"/>
  <sheetViews>
    <sheetView topLeftCell="D1" workbookViewId="0">
      <selection activeCell="J19" sqref="J19"/>
    </sheetView>
  </sheetViews>
  <sheetFormatPr defaultRowHeight="15" x14ac:dyDescent="0.25"/>
  <cols>
    <col min="1" max="1" width="16.7109375" style="115" customWidth="1"/>
    <col min="2" max="2" width="55.42578125" style="115" customWidth="1"/>
    <col min="3" max="3" width="21" style="115" bestFit="1" customWidth="1"/>
    <col min="4" max="4" width="14.5703125" style="115" bestFit="1" customWidth="1"/>
    <col min="5" max="5" width="11.85546875" style="115" bestFit="1" customWidth="1"/>
    <col min="6" max="9" width="14.5703125" style="115" bestFit="1" customWidth="1"/>
    <col min="10" max="10" width="15.5703125" style="115" bestFit="1" customWidth="1"/>
    <col min="11" max="11" width="12.85546875" style="115" bestFit="1" customWidth="1"/>
    <col min="12" max="16384" width="9.140625" style="115"/>
  </cols>
  <sheetData>
    <row r="1" spans="1:16" ht="15.75" x14ac:dyDescent="0.25">
      <c r="B1" s="156" t="s">
        <v>427</v>
      </c>
    </row>
    <row r="2" spans="1:16" ht="15.75" x14ac:dyDescent="0.25">
      <c r="B2" s="156" t="s">
        <v>428</v>
      </c>
    </row>
    <row r="3" spans="1:16" x14ac:dyDescent="0.2">
      <c r="A3" s="556" t="s">
        <v>101</v>
      </c>
      <c r="B3" s="556" t="s">
        <v>102</v>
      </c>
      <c r="C3" s="554" t="s">
        <v>103</v>
      </c>
      <c r="D3" s="554"/>
      <c r="E3" s="554"/>
      <c r="F3" s="554"/>
      <c r="G3" s="554"/>
      <c r="H3" s="555" t="s">
        <v>104</v>
      </c>
      <c r="I3" s="555"/>
      <c r="J3" s="555"/>
      <c r="K3" s="555"/>
      <c r="L3" s="555"/>
      <c r="M3" s="555"/>
      <c r="N3" s="555"/>
      <c r="O3" s="555"/>
      <c r="P3" s="555"/>
    </row>
    <row r="4" spans="1:16" ht="76.5" x14ac:dyDescent="0.25">
      <c r="A4" s="556"/>
      <c r="B4" s="556"/>
      <c r="C4" s="482" t="s">
        <v>105</v>
      </c>
      <c r="D4" s="482" t="s">
        <v>106</v>
      </c>
      <c r="E4" s="482" t="s">
        <v>107</v>
      </c>
      <c r="F4" s="482" t="s">
        <v>108</v>
      </c>
      <c r="G4" s="482" t="s">
        <v>109</v>
      </c>
      <c r="H4" s="483" t="s">
        <v>110</v>
      </c>
      <c r="I4" s="483" t="s">
        <v>111</v>
      </c>
      <c r="J4" s="483" t="s">
        <v>112</v>
      </c>
      <c r="K4" s="483" t="s">
        <v>66</v>
      </c>
      <c r="L4" s="483" t="s">
        <v>113</v>
      </c>
      <c r="M4" s="483" t="s">
        <v>114</v>
      </c>
      <c r="N4" s="483" t="s">
        <v>115</v>
      </c>
      <c r="O4" s="483" t="s">
        <v>116</v>
      </c>
      <c r="P4" s="483" t="s">
        <v>117</v>
      </c>
    </row>
    <row r="5" spans="1:16" x14ac:dyDescent="0.25">
      <c r="A5" s="477">
        <v>1</v>
      </c>
      <c r="B5" s="484" t="s">
        <v>118</v>
      </c>
      <c r="C5" s="478">
        <v>430175389.06</v>
      </c>
      <c r="D5" s="478">
        <v>2207272151.04</v>
      </c>
      <c r="E5" s="478">
        <v>92182725.674800098</v>
      </c>
      <c r="F5" s="478">
        <v>4580000000</v>
      </c>
      <c r="G5" s="485">
        <v>7309630265.7747993</v>
      </c>
      <c r="H5" s="478">
        <v>7309630265.7747993</v>
      </c>
      <c r="I5" s="478">
        <v>7309630265.7747993</v>
      </c>
      <c r="J5" s="488">
        <v>365481513.28873998</v>
      </c>
      <c r="K5" s="487">
        <v>229000000</v>
      </c>
      <c r="L5" s="487"/>
      <c r="M5" s="487"/>
      <c r="N5" s="487"/>
      <c r="O5" s="487"/>
      <c r="P5" s="487"/>
    </row>
    <row r="6" spans="1:16" x14ac:dyDescent="0.25">
      <c r="A6" s="477">
        <v>2</v>
      </c>
      <c r="B6" s="481" t="s">
        <v>119</v>
      </c>
      <c r="C6" s="489">
        <v>76414044.150000006</v>
      </c>
      <c r="D6" s="490">
        <v>1437171.92</v>
      </c>
      <c r="E6" s="489">
        <v>5615889.4409999996</v>
      </c>
      <c r="F6" s="478">
        <v>0</v>
      </c>
      <c r="G6" s="485">
        <v>83467105.511000007</v>
      </c>
      <c r="H6" s="478">
        <v>83467105.511000007</v>
      </c>
      <c r="I6" s="478">
        <v>83467105.511000007</v>
      </c>
      <c r="J6" s="488">
        <v>4173355.2755500004</v>
      </c>
      <c r="K6" s="487">
        <v>0</v>
      </c>
      <c r="L6" s="487"/>
      <c r="M6" s="487"/>
      <c r="N6" s="487"/>
      <c r="O6" s="487"/>
      <c r="P6" s="487"/>
    </row>
    <row r="7" spans="1:16" x14ac:dyDescent="0.2">
      <c r="A7" s="480"/>
      <c r="B7" s="479" t="s">
        <v>120</v>
      </c>
      <c r="C7" s="486">
        <v>506589433.21000004</v>
      </c>
      <c r="D7" s="486">
        <v>2208709322.96</v>
      </c>
      <c r="E7" s="486">
        <v>97798615.115800098</v>
      </c>
      <c r="F7" s="486">
        <v>4580000000</v>
      </c>
      <c r="G7" s="486">
        <v>7393097371.285799</v>
      </c>
      <c r="H7" s="486">
        <v>7393097371.285799</v>
      </c>
      <c r="I7" s="486">
        <v>7393097371.285799</v>
      </c>
      <c r="J7" s="486">
        <v>369654868.56428999</v>
      </c>
      <c r="K7" s="486">
        <v>229000000</v>
      </c>
      <c r="L7" s="486">
        <v>0</v>
      </c>
      <c r="M7" s="486">
        <v>0</v>
      </c>
      <c r="N7" s="486">
        <v>0</v>
      </c>
      <c r="O7" s="486">
        <v>0</v>
      </c>
      <c r="P7" s="486">
        <v>0</v>
      </c>
    </row>
  </sheetData>
  <mergeCells count="4">
    <mergeCell ref="C3:G3"/>
    <mergeCell ref="H3:P3"/>
    <mergeCell ref="A3:A4"/>
    <mergeCell ref="B3:B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439"/>
  <sheetViews>
    <sheetView topLeftCell="A405" zoomScale="80" zoomScaleNormal="80" workbookViewId="0">
      <selection activeCell="D438" sqref="D438"/>
    </sheetView>
  </sheetViews>
  <sheetFormatPr defaultRowHeight="15" x14ac:dyDescent="0.25"/>
  <cols>
    <col min="1" max="1" width="77.5703125" bestFit="1" customWidth="1"/>
    <col min="2" max="2" width="28" bestFit="1" customWidth="1"/>
    <col min="3" max="3" width="12" bestFit="1" customWidth="1"/>
    <col min="4" max="4" width="37.140625" bestFit="1" customWidth="1"/>
    <col min="5" max="5" width="14.28515625" bestFit="1" customWidth="1"/>
  </cols>
  <sheetData>
    <row r="1" spans="1:5" ht="18" x14ac:dyDescent="0.25">
      <c r="A1" s="653" t="s">
        <v>1290</v>
      </c>
      <c r="B1" s="654"/>
      <c r="C1" s="654"/>
      <c r="D1" s="654"/>
      <c r="E1" s="655"/>
    </row>
    <row r="2" spans="1:5" ht="18" x14ac:dyDescent="0.25">
      <c r="A2" s="656" t="s">
        <v>1291</v>
      </c>
      <c r="B2" s="657"/>
      <c r="C2" s="657"/>
      <c r="D2" s="657"/>
      <c r="E2" s="658"/>
    </row>
    <row r="3" spans="1:5" ht="18" x14ac:dyDescent="0.25">
      <c r="A3" s="416" t="s">
        <v>90</v>
      </c>
      <c r="B3" s="417" t="s">
        <v>1292</v>
      </c>
      <c r="C3" s="418"/>
      <c r="D3" s="419"/>
      <c r="E3" s="420"/>
    </row>
    <row r="4" spans="1:5" ht="15.75" x14ac:dyDescent="0.25">
      <c r="A4" s="421"/>
      <c r="B4" s="422"/>
      <c r="C4" s="423"/>
      <c r="D4" s="423"/>
      <c r="E4" s="424"/>
    </row>
    <row r="5" spans="1:5" ht="15.75" x14ac:dyDescent="0.25">
      <c r="A5" s="659" t="s">
        <v>1293</v>
      </c>
      <c r="B5" s="660" t="s">
        <v>1294</v>
      </c>
      <c r="C5" s="661" t="s">
        <v>1295</v>
      </c>
      <c r="D5" s="425" t="s">
        <v>1296</v>
      </c>
      <c r="E5" s="426" t="s">
        <v>1297</v>
      </c>
    </row>
    <row r="6" spans="1:5" ht="15.75" x14ac:dyDescent="0.25">
      <c r="A6" s="659"/>
      <c r="B6" s="660"/>
      <c r="C6" s="661"/>
      <c r="D6" s="662" t="s">
        <v>1298</v>
      </c>
      <c r="E6" s="663"/>
    </row>
    <row r="7" spans="1:5" ht="15.75" x14ac:dyDescent="0.25">
      <c r="A7" s="427" t="s">
        <v>1299</v>
      </c>
      <c r="B7" s="428"/>
      <c r="C7" s="429"/>
      <c r="D7" s="428">
        <v>0</v>
      </c>
      <c r="E7" s="430"/>
    </row>
    <row r="8" spans="1:5" ht="15.75" x14ac:dyDescent="0.25">
      <c r="A8" s="431" t="s">
        <v>105</v>
      </c>
      <c r="B8" s="432">
        <v>10198094.619999999</v>
      </c>
      <c r="C8" s="433">
        <v>29677</v>
      </c>
      <c r="D8" s="432">
        <v>7101661.0449436447</v>
      </c>
      <c r="E8" s="434">
        <v>3096433.5750563545</v>
      </c>
    </row>
    <row r="9" spans="1:5" ht="15.75" x14ac:dyDescent="0.25">
      <c r="A9" s="431"/>
      <c r="B9" s="432"/>
      <c r="C9" s="435"/>
      <c r="D9" s="432"/>
      <c r="E9" s="434"/>
    </row>
    <row r="10" spans="1:5" ht="15.75" x14ac:dyDescent="0.25">
      <c r="A10" s="436" t="s">
        <v>1300</v>
      </c>
      <c r="B10" s="428"/>
      <c r="C10" s="437"/>
      <c r="D10" s="428"/>
      <c r="E10" s="430"/>
    </row>
    <row r="11" spans="1:5" ht="15.75" x14ac:dyDescent="0.25">
      <c r="A11" s="431" t="s">
        <v>1301</v>
      </c>
      <c r="B11" s="432">
        <v>12720</v>
      </c>
      <c r="C11" s="433">
        <v>36192</v>
      </c>
      <c r="D11" s="432">
        <v>12720</v>
      </c>
      <c r="E11" s="434">
        <v>0</v>
      </c>
    </row>
    <row r="12" spans="1:5" ht="15.75" x14ac:dyDescent="0.25">
      <c r="A12" s="431" t="s">
        <v>1302</v>
      </c>
      <c r="B12" s="432">
        <v>40474</v>
      </c>
      <c r="C12" s="433">
        <v>36192</v>
      </c>
      <c r="D12" s="432">
        <v>40474</v>
      </c>
      <c r="E12" s="434">
        <v>0</v>
      </c>
    </row>
    <row r="13" spans="1:5" ht="15.75" x14ac:dyDescent="0.25">
      <c r="A13" s="431" t="s">
        <v>1303</v>
      </c>
      <c r="B13" s="432">
        <v>15808</v>
      </c>
      <c r="C13" s="433">
        <v>37548</v>
      </c>
      <c r="D13" s="432">
        <v>15808</v>
      </c>
      <c r="E13" s="434">
        <v>0</v>
      </c>
    </row>
    <row r="14" spans="1:5" ht="15.75" x14ac:dyDescent="0.25">
      <c r="A14" s="431" t="s">
        <v>1304</v>
      </c>
      <c r="B14" s="432">
        <v>11000</v>
      </c>
      <c r="C14" s="433">
        <v>37653</v>
      </c>
      <c r="D14" s="432">
        <v>11000</v>
      </c>
      <c r="E14" s="434">
        <v>0</v>
      </c>
    </row>
    <row r="15" spans="1:5" ht="15.75" x14ac:dyDescent="0.25">
      <c r="A15" s="431" t="s">
        <v>1305</v>
      </c>
      <c r="B15" s="432">
        <v>20450</v>
      </c>
      <c r="C15" s="433">
        <v>38869</v>
      </c>
      <c r="D15" s="432">
        <v>20450</v>
      </c>
      <c r="E15" s="434">
        <v>0</v>
      </c>
    </row>
    <row r="16" spans="1:5" ht="15.75" x14ac:dyDescent="0.25">
      <c r="A16" s="431" t="s">
        <v>1306</v>
      </c>
      <c r="B16" s="432">
        <v>163500</v>
      </c>
      <c r="C16" s="433">
        <v>39539</v>
      </c>
      <c r="D16" s="432">
        <v>163500</v>
      </c>
      <c r="E16" s="434">
        <v>0</v>
      </c>
    </row>
    <row r="17" spans="1:5" ht="15.75" x14ac:dyDescent="0.25">
      <c r="A17" s="431" t="s">
        <v>1307</v>
      </c>
      <c r="B17" s="432">
        <v>111001.60000000001</v>
      </c>
      <c r="C17" s="433">
        <v>39745</v>
      </c>
      <c r="D17" s="432">
        <v>111001.60000000001</v>
      </c>
      <c r="E17" s="434">
        <v>0</v>
      </c>
    </row>
    <row r="18" spans="1:5" ht="15.75" x14ac:dyDescent="0.25">
      <c r="A18" s="431" t="s">
        <v>1308</v>
      </c>
      <c r="B18" s="432">
        <v>14000</v>
      </c>
      <c r="C18" s="433">
        <v>40269</v>
      </c>
      <c r="D18" s="432">
        <v>14000</v>
      </c>
      <c r="E18" s="434">
        <v>0</v>
      </c>
    </row>
    <row r="19" spans="1:5" ht="15.75" x14ac:dyDescent="0.25">
      <c r="A19" s="431" t="s">
        <v>1309</v>
      </c>
      <c r="B19" s="432">
        <v>1414940</v>
      </c>
      <c r="C19" s="433">
        <v>40269</v>
      </c>
      <c r="D19" s="432">
        <v>1414940</v>
      </c>
      <c r="E19" s="434">
        <v>0</v>
      </c>
    </row>
    <row r="20" spans="1:5" ht="15.75" x14ac:dyDescent="0.25">
      <c r="A20" s="431" t="s">
        <v>1310</v>
      </c>
      <c r="B20" s="432">
        <v>914892</v>
      </c>
      <c r="C20" s="433"/>
      <c r="D20" s="432">
        <v>914892</v>
      </c>
      <c r="E20" s="434">
        <v>0</v>
      </c>
    </row>
    <row r="21" spans="1:5" ht="15.75" x14ac:dyDescent="0.25">
      <c r="A21" s="431" t="s">
        <v>1311</v>
      </c>
      <c r="B21" s="432">
        <v>482900</v>
      </c>
      <c r="C21" s="433">
        <v>41091</v>
      </c>
      <c r="D21" s="432">
        <v>482900</v>
      </c>
      <c r="E21" s="434">
        <v>0</v>
      </c>
    </row>
    <row r="22" spans="1:5" ht="15.75" x14ac:dyDescent="0.25">
      <c r="A22" s="431" t="s">
        <v>1309</v>
      </c>
      <c r="B22" s="432">
        <v>709280</v>
      </c>
      <c r="C22" s="433">
        <v>41091</v>
      </c>
      <c r="D22" s="432">
        <v>709280</v>
      </c>
      <c r="E22" s="434">
        <v>0</v>
      </c>
    </row>
    <row r="23" spans="1:5" ht="15.75" x14ac:dyDescent="0.25">
      <c r="A23" s="431" t="s">
        <v>1311</v>
      </c>
      <c r="B23" s="432">
        <v>79160</v>
      </c>
      <c r="C23" s="433">
        <v>41155</v>
      </c>
      <c r="D23" s="432">
        <v>79160</v>
      </c>
      <c r="E23" s="434">
        <v>0</v>
      </c>
    </row>
    <row r="24" spans="1:5" ht="15.75" x14ac:dyDescent="0.25">
      <c r="A24" s="431" t="s">
        <v>1309</v>
      </c>
      <c r="B24" s="432">
        <v>1711640</v>
      </c>
      <c r="C24" s="433">
        <v>41155</v>
      </c>
      <c r="D24" s="432">
        <v>1711640</v>
      </c>
      <c r="E24" s="434">
        <v>0</v>
      </c>
    </row>
    <row r="25" spans="1:5" ht="15.75" x14ac:dyDescent="0.25">
      <c r="A25" s="476" t="s">
        <v>1312</v>
      </c>
      <c r="B25" s="432">
        <v>30800</v>
      </c>
      <c r="C25" s="433">
        <v>41566</v>
      </c>
      <c r="D25" s="432">
        <v>30800</v>
      </c>
      <c r="E25" s="434">
        <v>0</v>
      </c>
    </row>
    <row r="26" spans="1:5" ht="15.75" x14ac:dyDescent="0.25">
      <c r="A26" s="431" t="s">
        <v>1313</v>
      </c>
      <c r="B26" s="432">
        <v>42373</v>
      </c>
      <c r="C26" s="433">
        <v>43636</v>
      </c>
      <c r="D26" s="432">
        <v>29425.694444444442</v>
      </c>
      <c r="E26" s="434">
        <v>12947.305555555558</v>
      </c>
    </row>
    <row r="27" spans="1:5" ht="15.75" x14ac:dyDescent="0.25">
      <c r="A27" s="431" t="s">
        <v>1314</v>
      </c>
      <c r="B27" s="432">
        <v>25424</v>
      </c>
      <c r="C27" s="433">
        <v>43620</v>
      </c>
      <c r="D27" s="432">
        <v>25424</v>
      </c>
      <c r="E27" s="434">
        <v>0</v>
      </c>
    </row>
    <row r="28" spans="1:5" ht="15.75" x14ac:dyDescent="0.25">
      <c r="A28" s="431" t="s">
        <v>1315</v>
      </c>
      <c r="B28" s="432">
        <v>42373</v>
      </c>
      <c r="C28" s="433">
        <v>43617</v>
      </c>
      <c r="D28" s="432">
        <v>29425.694444444442</v>
      </c>
      <c r="E28" s="434">
        <v>12947.305555555558</v>
      </c>
    </row>
    <row r="29" spans="1:5" ht="15.75" x14ac:dyDescent="0.25">
      <c r="A29" s="431" t="s">
        <v>1316</v>
      </c>
      <c r="B29" s="432">
        <v>25424</v>
      </c>
      <c r="C29" s="433">
        <v>43621</v>
      </c>
      <c r="D29" s="432">
        <v>25424</v>
      </c>
      <c r="E29" s="434">
        <v>0</v>
      </c>
    </row>
    <row r="30" spans="1:5" ht="15.75" x14ac:dyDescent="0.25">
      <c r="A30" s="431" t="s">
        <v>1317</v>
      </c>
      <c r="B30" s="432">
        <v>42373</v>
      </c>
      <c r="C30" s="433">
        <v>43617</v>
      </c>
      <c r="D30" s="432">
        <v>29425.694444444442</v>
      </c>
      <c r="E30" s="434">
        <v>12947.305555555558</v>
      </c>
    </row>
    <row r="31" spans="1:5" ht="15.75" x14ac:dyDescent="0.25">
      <c r="A31" s="431" t="s">
        <v>1318</v>
      </c>
      <c r="B31" s="432">
        <v>42373</v>
      </c>
      <c r="C31" s="433">
        <v>43632</v>
      </c>
      <c r="D31" s="432">
        <v>29425.694444444442</v>
      </c>
      <c r="E31" s="434">
        <v>12947.305555555558</v>
      </c>
    </row>
    <row r="32" spans="1:5" ht="15.75" x14ac:dyDescent="0.25">
      <c r="A32" s="431" t="s">
        <v>1319</v>
      </c>
      <c r="B32" s="432">
        <v>42372</v>
      </c>
      <c r="C32" s="433">
        <v>43620</v>
      </c>
      <c r="D32" s="432">
        <v>29425</v>
      </c>
      <c r="E32" s="434">
        <v>12947</v>
      </c>
    </row>
    <row r="33" spans="1:5" ht="15.75" x14ac:dyDescent="0.25">
      <c r="A33" s="431" t="s">
        <v>1320</v>
      </c>
      <c r="B33" s="432">
        <v>42373</v>
      </c>
      <c r="C33" s="433">
        <v>43620</v>
      </c>
      <c r="D33" s="432">
        <v>29425.694444444442</v>
      </c>
      <c r="E33" s="434">
        <v>12947.305555555558</v>
      </c>
    </row>
    <row r="34" spans="1:5" ht="15.75" x14ac:dyDescent="0.25">
      <c r="A34" s="431" t="s">
        <v>1321</v>
      </c>
      <c r="B34" s="432">
        <v>42372</v>
      </c>
      <c r="C34" s="433">
        <v>43620</v>
      </c>
      <c r="D34" s="432">
        <v>29425</v>
      </c>
      <c r="E34" s="434">
        <v>12947</v>
      </c>
    </row>
    <row r="35" spans="1:5" ht="15.75" x14ac:dyDescent="0.25">
      <c r="A35" s="431" t="s">
        <v>1322</v>
      </c>
      <c r="B35" s="432">
        <v>42373</v>
      </c>
      <c r="C35" s="433">
        <v>43623</v>
      </c>
      <c r="D35" s="432">
        <v>29425.694444444442</v>
      </c>
      <c r="E35" s="434">
        <v>12947.305555555558</v>
      </c>
    </row>
    <row r="36" spans="1:5" ht="15.75" x14ac:dyDescent="0.25">
      <c r="A36" s="431" t="s">
        <v>1323</v>
      </c>
      <c r="B36" s="432">
        <v>42373</v>
      </c>
      <c r="C36" s="433">
        <v>43620</v>
      </c>
      <c r="D36" s="432">
        <v>29425.694444444442</v>
      </c>
      <c r="E36" s="434">
        <v>12947.305555555558</v>
      </c>
    </row>
    <row r="37" spans="1:5" ht="15.75" x14ac:dyDescent="0.25">
      <c r="A37" s="431" t="s">
        <v>1324</v>
      </c>
      <c r="B37" s="432">
        <v>25424</v>
      </c>
      <c r="C37" s="433">
        <v>43631</v>
      </c>
      <c r="D37" s="432">
        <v>25424</v>
      </c>
      <c r="E37" s="434">
        <v>0</v>
      </c>
    </row>
    <row r="38" spans="1:5" ht="15.75" x14ac:dyDescent="0.25">
      <c r="A38" s="431" t="s">
        <v>1325</v>
      </c>
      <c r="B38" s="432">
        <v>25424</v>
      </c>
      <c r="C38" s="433">
        <v>43637</v>
      </c>
      <c r="D38" s="432">
        <v>25424</v>
      </c>
      <c r="E38" s="434">
        <v>0</v>
      </c>
    </row>
    <row r="39" spans="1:5" ht="15.75" x14ac:dyDescent="0.25">
      <c r="A39" s="431" t="s">
        <v>1326</v>
      </c>
      <c r="B39" s="432">
        <v>42373</v>
      </c>
      <c r="C39" s="433">
        <v>43617</v>
      </c>
      <c r="D39" s="432">
        <v>29425.694444444442</v>
      </c>
      <c r="E39" s="434">
        <v>12947.305555555558</v>
      </c>
    </row>
    <row r="40" spans="1:5" ht="15.75" x14ac:dyDescent="0.25">
      <c r="A40" s="431" t="s">
        <v>1327</v>
      </c>
      <c r="B40" s="432">
        <v>42373</v>
      </c>
      <c r="C40" s="433">
        <v>43630</v>
      </c>
      <c r="D40" s="432">
        <v>29425.694444444442</v>
      </c>
      <c r="E40" s="434">
        <v>12947.305555555558</v>
      </c>
    </row>
    <row r="41" spans="1:5" ht="15.75" x14ac:dyDescent="0.25">
      <c r="A41" s="431" t="s">
        <v>1328</v>
      </c>
      <c r="B41" s="432">
        <v>42373</v>
      </c>
      <c r="C41" s="433">
        <v>43626</v>
      </c>
      <c r="D41" s="432">
        <v>29425.694444444442</v>
      </c>
      <c r="E41" s="434">
        <v>12947.305555555558</v>
      </c>
    </row>
    <row r="42" spans="1:5" ht="15.75" x14ac:dyDescent="0.25">
      <c r="A42" s="431" t="s">
        <v>1329</v>
      </c>
      <c r="B42" s="432">
        <v>25424</v>
      </c>
      <c r="C42" s="433">
        <v>43623</v>
      </c>
      <c r="D42" s="432">
        <v>25424</v>
      </c>
      <c r="E42" s="434">
        <v>0</v>
      </c>
    </row>
    <row r="43" spans="1:5" ht="15.75" x14ac:dyDescent="0.25">
      <c r="A43" s="431" t="s">
        <v>1330</v>
      </c>
      <c r="B43" s="432">
        <v>42373</v>
      </c>
      <c r="C43" s="433">
        <v>43638</v>
      </c>
      <c r="D43" s="432">
        <v>29425.694444444442</v>
      </c>
      <c r="E43" s="434">
        <v>12947.305555555558</v>
      </c>
    </row>
    <row r="44" spans="1:5" ht="15.75" x14ac:dyDescent="0.25">
      <c r="A44" s="431" t="s">
        <v>1331</v>
      </c>
      <c r="B44" s="432">
        <v>25424</v>
      </c>
      <c r="C44" s="433">
        <v>43617</v>
      </c>
      <c r="D44" s="432">
        <v>25424</v>
      </c>
      <c r="E44" s="434">
        <v>0</v>
      </c>
    </row>
    <row r="45" spans="1:5" ht="15.75" x14ac:dyDescent="0.25">
      <c r="A45" s="431" t="s">
        <v>1332</v>
      </c>
      <c r="B45" s="432">
        <v>42373</v>
      </c>
      <c r="C45" s="433">
        <v>43644</v>
      </c>
      <c r="D45" s="432">
        <v>29425.694444444442</v>
      </c>
      <c r="E45" s="434">
        <v>12947.305555555558</v>
      </c>
    </row>
    <row r="46" spans="1:5" ht="15.75" x14ac:dyDescent="0.25">
      <c r="A46" s="431" t="s">
        <v>1333</v>
      </c>
      <c r="B46" s="432">
        <v>25424</v>
      </c>
      <c r="C46" s="433">
        <v>43645</v>
      </c>
      <c r="D46" s="432">
        <v>25424</v>
      </c>
      <c r="E46" s="434">
        <v>0</v>
      </c>
    </row>
    <row r="47" spans="1:5" ht="15.75" x14ac:dyDescent="0.25">
      <c r="A47" s="431" t="s">
        <v>1334</v>
      </c>
      <c r="B47" s="432">
        <v>25346</v>
      </c>
      <c r="C47" s="433">
        <v>43621</v>
      </c>
      <c r="D47" s="432">
        <v>25346</v>
      </c>
      <c r="E47" s="434">
        <v>0</v>
      </c>
    </row>
    <row r="48" spans="1:5" ht="15.75" x14ac:dyDescent="0.25">
      <c r="A48" s="431" t="s">
        <v>1335</v>
      </c>
      <c r="B48" s="432">
        <v>42373</v>
      </c>
      <c r="C48" s="433">
        <v>43628</v>
      </c>
      <c r="D48" s="432">
        <v>29425.694444444442</v>
      </c>
      <c r="E48" s="434">
        <v>12947.305555555558</v>
      </c>
    </row>
    <row r="49" spans="1:5" ht="15.75" x14ac:dyDescent="0.25">
      <c r="A49" s="476" t="s">
        <v>1336</v>
      </c>
      <c r="B49" s="432">
        <v>41864</v>
      </c>
      <c r="C49" s="433">
        <v>43621</v>
      </c>
      <c r="D49" s="432">
        <v>29072.222222222223</v>
      </c>
      <c r="E49" s="434">
        <v>12791.777777777777</v>
      </c>
    </row>
    <row r="50" spans="1:5" ht="15.75" x14ac:dyDescent="0.25">
      <c r="A50" s="431" t="s">
        <v>1337</v>
      </c>
      <c r="B50" s="432">
        <v>42373</v>
      </c>
      <c r="C50" s="433">
        <v>43616</v>
      </c>
      <c r="D50" s="432">
        <v>30602.722222222223</v>
      </c>
      <c r="E50" s="434">
        <v>11770.277777777777</v>
      </c>
    </row>
    <row r="51" spans="1:5" ht="15.75" x14ac:dyDescent="0.25">
      <c r="A51" s="431" t="s">
        <v>1338</v>
      </c>
      <c r="B51" s="432">
        <v>25424</v>
      </c>
      <c r="C51" s="433">
        <v>43641</v>
      </c>
      <c r="D51" s="432">
        <v>25424</v>
      </c>
      <c r="E51" s="434">
        <v>0</v>
      </c>
    </row>
    <row r="52" spans="1:5" ht="15.75" x14ac:dyDescent="0.25">
      <c r="A52" s="431" t="s">
        <v>1339</v>
      </c>
      <c r="B52" s="432">
        <v>42373</v>
      </c>
      <c r="C52" s="433">
        <v>43638</v>
      </c>
      <c r="D52" s="432">
        <v>29425.694444444442</v>
      </c>
      <c r="E52" s="434">
        <v>12947.305555555558</v>
      </c>
    </row>
    <row r="53" spans="1:5" ht="15.75" x14ac:dyDescent="0.25">
      <c r="A53" s="431" t="s">
        <v>1340</v>
      </c>
      <c r="B53" s="432">
        <v>42373</v>
      </c>
      <c r="C53" s="433">
        <v>43651</v>
      </c>
      <c r="D53" s="432">
        <v>28248.666666666668</v>
      </c>
      <c r="E53" s="434">
        <v>14124.333333333332</v>
      </c>
    </row>
    <row r="54" spans="1:5" ht="15.75" x14ac:dyDescent="0.25">
      <c r="A54" s="431" t="s">
        <v>1341</v>
      </c>
      <c r="B54" s="432">
        <v>42373</v>
      </c>
      <c r="C54" s="433">
        <v>43633</v>
      </c>
      <c r="D54" s="432">
        <v>29425.694444444442</v>
      </c>
      <c r="E54" s="434">
        <v>12947.305555555558</v>
      </c>
    </row>
    <row r="55" spans="1:5" ht="15.75" x14ac:dyDescent="0.25">
      <c r="A55" s="431" t="s">
        <v>1342</v>
      </c>
      <c r="B55" s="432">
        <v>25424</v>
      </c>
      <c r="C55" s="433">
        <v>43645</v>
      </c>
      <c r="D55" s="432">
        <v>25424</v>
      </c>
      <c r="E55" s="434">
        <v>0</v>
      </c>
    </row>
    <row r="56" spans="1:5" ht="15.75" x14ac:dyDescent="0.25">
      <c r="A56" s="431" t="s">
        <v>1343</v>
      </c>
      <c r="B56" s="432">
        <v>39831</v>
      </c>
      <c r="C56" s="433">
        <v>43646</v>
      </c>
      <c r="D56" s="432">
        <v>27660.652380952408</v>
      </c>
      <c r="E56" s="434">
        <v>12170.347619047592</v>
      </c>
    </row>
    <row r="57" spans="1:5" ht="15.75" x14ac:dyDescent="0.25">
      <c r="A57" s="431" t="s">
        <v>1344</v>
      </c>
      <c r="B57" s="432">
        <v>42373</v>
      </c>
      <c r="C57" s="433">
        <v>43645</v>
      </c>
      <c r="D57" s="432">
        <v>29425.694444444442</v>
      </c>
      <c r="E57" s="434">
        <v>12947.305555555558</v>
      </c>
    </row>
    <row r="58" spans="1:5" ht="15.75" x14ac:dyDescent="0.25">
      <c r="A58" s="431" t="s">
        <v>1345</v>
      </c>
      <c r="B58" s="432">
        <v>42373</v>
      </c>
      <c r="C58" s="433">
        <v>43649</v>
      </c>
      <c r="D58" s="432">
        <v>28248.666666666668</v>
      </c>
      <c r="E58" s="434">
        <v>14124.333333333332</v>
      </c>
    </row>
    <row r="59" spans="1:5" ht="15.75" x14ac:dyDescent="0.25">
      <c r="A59" s="431" t="s">
        <v>1346</v>
      </c>
      <c r="B59" s="432">
        <v>42373</v>
      </c>
      <c r="C59" s="433">
        <v>43635</v>
      </c>
      <c r="D59" s="432">
        <v>29425.694444444442</v>
      </c>
      <c r="E59" s="434">
        <v>12947.305555555558</v>
      </c>
    </row>
    <row r="60" spans="1:5" ht="15.75" x14ac:dyDescent="0.25">
      <c r="A60" s="431" t="s">
        <v>1335</v>
      </c>
      <c r="B60" s="432">
        <v>42373</v>
      </c>
      <c r="C60" s="433">
        <v>43643</v>
      </c>
      <c r="D60" s="432">
        <v>29425.694444444442</v>
      </c>
      <c r="E60" s="434">
        <v>12947.305555555558</v>
      </c>
    </row>
    <row r="61" spans="1:5" ht="15.75" x14ac:dyDescent="0.25">
      <c r="A61" s="431" t="s">
        <v>1347</v>
      </c>
      <c r="B61" s="432">
        <v>42373</v>
      </c>
      <c r="C61" s="433">
        <v>43618</v>
      </c>
      <c r="D61" s="432">
        <v>29425.694444444442</v>
      </c>
      <c r="E61" s="434">
        <v>12947.305555555558</v>
      </c>
    </row>
    <row r="62" spans="1:5" ht="15.75" x14ac:dyDescent="0.25">
      <c r="A62" s="431" t="s">
        <v>1348</v>
      </c>
      <c r="B62" s="432">
        <v>42373</v>
      </c>
      <c r="C62" s="433">
        <v>43625</v>
      </c>
      <c r="D62" s="432">
        <v>29425.694444444442</v>
      </c>
      <c r="E62" s="434">
        <v>12947.305555555558</v>
      </c>
    </row>
    <row r="63" spans="1:5" ht="15.75" x14ac:dyDescent="0.25">
      <c r="A63" s="431" t="s">
        <v>1349</v>
      </c>
      <c r="B63" s="432">
        <v>42372</v>
      </c>
      <c r="C63" s="433">
        <v>43628</v>
      </c>
      <c r="D63" s="432">
        <v>29425</v>
      </c>
      <c r="E63" s="434">
        <v>12947</v>
      </c>
    </row>
    <row r="64" spans="1:5" ht="15.75" x14ac:dyDescent="0.25">
      <c r="A64" s="431" t="s">
        <v>1350</v>
      </c>
      <c r="B64" s="432">
        <v>42373</v>
      </c>
      <c r="C64" s="433">
        <v>43621</v>
      </c>
      <c r="D64" s="432">
        <v>29425.694444444442</v>
      </c>
      <c r="E64" s="434">
        <v>12947.305555555558</v>
      </c>
    </row>
    <row r="65" spans="1:5" ht="15.75" x14ac:dyDescent="0.25">
      <c r="A65" s="431" t="s">
        <v>1351</v>
      </c>
      <c r="B65" s="432">
        <v>25424</v>
      </c>
      <c r="C65" s="433">
        <v>43659</v>
      </c>
      <c r="D65" s="432">
        <v>16949.333333333332</v>
      </c>
      <c r="E65" s="434">
        <v>8474.6666666666679</v>
      </c>
    </row>
    <row r="66" spans="1:5" ht="15.75" x14ac:dyDescent="0.25">
      <c r="A66" s="431" t="s">
        <v>1352</v>
      </c>
      <c r="B66" s="432">
        <v>42373</v>
      </c>
      <c r="C66" s="433">
        <v>43634</v>
      </c>
      <c r="D66" s="432">
        <v>29425.694444444442</v>
      </c>
      <c r="E66" s="434">
        <v>12947.305555555558</v>
      </c>
    </row>
    <row r="67" spans="1:5" ht="15.75" x14ac:dyDescent="0.25">
      <c r="A67" s="431" t="s">
        <v>1353</v>
      </c>
      <c r="B67" s="432">
        <v>25424</v>
      </c>
      <c r="C67" s="433">
        <v>43647</v>
      </c>
      <c r="D67" s="432">
        <v>16949.333333333332</v>
      </c>
      <c r="E67" s="434">
        <v>8474.6666666666679</v>
      </c>
    </row>
    <row r="68" spans="1:5" ht="15.75" x14ac:dyDescent="0.25">
      <c r="A68" s="431" t="s">
        <v>1354</v>
      </c>
      <c r="B68" s="432">
        <v>42373</v>
      </c>
      <c r="C68" s="433">
        <v>43623</v>
      </c>
      <c r="D68" s="432">
        <v>29425.694444444442</v>
      </c>
      <c r="E68" s="434">
        <v>12947.305555555558</v>
      </c>
    </row>
    <row r="69" spans="1:5" ht="15.75" x14ac:dyDescent="0.25">
      <c r="A69" s="431" t="s">
        <v>1355</v>
      </c>
      <c r="B69" s="432">
        <v>42372</v>
      </c>
      <c r="C69" s="433">
        <v>43644</v>
      </c>
      <c r="D69" s="432">
        <v>29425</v>
      </c>
      <c r="E69" s="434">
        <v>12947</v>
      </c>
    </row>
    <row r="70" spans="1:5" ht="15.75" x14ac:dyDescent="0.25">
      <c r="A70" s="431" t="s">
        <v>1356</v>
      </c>
      <c r="B70" s="432">
        <v>38983</v>
      </c>
      <c r="C70" s="433">
        <v>43626</v>
      </c>
      <c r="D70" s="432">
        <v>27071.527777777777</v>
      </c>
      <c r="E70" s="434">
        <v>11911.472222222223</v>
      </c>
    </row>
    <row r="71" spans="1:5" ht="15.75" x14ac:dyDescent="0.25">
      <c r="A71" s="431" t="s">
        <v>1357</v>
      </c>
      <c r="B71" s="432">
        <v>41271</v>
      </c>
      <c r="C71" s="433">
        <v>43649</v>
      </c>
      <c r="D71" s="432">
        <v>27514</v>
      </c>
      <c r="E71" s="434">
        <v>13757</v>
      </c>
    </row>
    <row r="72" spans="1:5" ht="15.75" x14ac:dyDescent="0.25">
      <c r="A72" s="431" t="s">
        <v>1358</v>
      </c>
      <c r="B72" s="432">
        <v>25424</v>
      </c>
      <c r="C72" s="433">
        <v>43647</v>
      </c>
      <c r="D72" s="432">
        <v>16949.333333333332</v>
      </c>
      <c r="E72" s="434">
        <v>8474.6666666666679</v>
      </c>
    </row>
    <row r="73" spans="1:5" ht="15.75" x14ac:dyDescent="0.25">
      <c r="A73" s="431" t="s">
        <v>1359</v>
      </c>
      <c r="B73" s="432">
        <v>25424</v>
      </c>
      <c r="C73" s="433">
        <v>43644</v>
      </c>
      <c r="D73" s="432">
        <v>25424</v>
      </c>
      <c r="E73" s="434">
        <v>0</v>
      </c>
    </row>
    <row r="74" spans="1:5" ht="15.75" x14ac:dyDescent="0.25">
      <c r="A74" s="431" t="s">
        <v>1360</v>
      </c>
      <c r="B74" s="432">
        <v>42373</v>
      </c>
      <c r="C74" s="433">
        <v>43644</v>
      </c>
      <c r="D74" s="432">
        <v>29425.694444444442</v>
      </c>
      <c r="E74" s="434">
        <v>12947.305555555558</v>
      </c>
    </row>
    <row r="75" spans="1:5" ht="15.75" x14ac:dyDescent="0.25">
      <c r="A75" s="431" t="s">
        <v>1361</v>
      </c>
      <c r="B75" s="432">
        <v>42373</v>
      </c>
      <c r="C75" s="433">
        <v>43631</v>
      </c>
      <c r="D75" s="432">
        <v>29425.694444444442</v>
      </c>
      <c r="E75" s="434">
        <v>12947.305555555558</v>
      </c>
    </row>
    <row r="76" spans="1:5" ht="15.75" x14ac:dyDescent="0.25">
      <c r="A76" s="431" t="s">
        <v>1362</v>
      </c>
      <c r="B76" s="432">
        <v>25424</v>
      </c>
      <c r="C76" s="433">
        <v>43634</v>
      </c>
      <c r="D76" s="432">
        <v>25424</v>
      </c>
      <c r="E76" s="434">
        <v>0</v>
      </c>
    </row>
    <row r="77" spans="1:5" ht="15.75" x14ac:dyDescent="0.25">
      <c r="A77" s="431" t="s">
        <v>1363</v>
      </c>
      <c r="B77" s="432">
        <v>42373</v>
      </c>
      <c r="C77" s="433">
        <v>43622</v>
      </c>
      <c r="D77" s="432">
        <v>29425.694444444442</v>
      </c>
      <c r="E77" s="434">
        <v>12947.305555555558</v>
      </c>
    </row>
    <row r="78" spans="1:5" ht="15.75" x14ac:dyDescent="0.25">
      <c r="A78" s="431" t="s">
        <v>1364</v>
      </c>
      <c r="B78" s="432">
        <v>42372</v>
      </c>
      <c r="C78" s="433">
        <v>43622</v>
      </c>
      <c r="D78" s="432">
        <v>29425</v>
      </c>
      <c r="E78" s="434">
        <v>12947</v>
      </c>
    </row>
    <row r="79" spans="1:5" ht="15.75" x14ac:dyDescent="0.25">
      <c r="A79" s="431" t="s">
        <v>1365</v>
      </c>
      <c r="B79" s="432">
        <v>41441</v>
      </c>
      <c r="C79" s="433">
        <v>43628</v>
      </c>
      <c r="D79" s="432">
        <v>28778.786507936544</v>
      </c>
      <c r="E79" s="434">
        <v>12662.213492063456</v>
      </c>
    </row>
    <row r="80" spans="1:5" ht="15.75" x14ac:dyDescent="0.25">
      <c r="A80" s="431" t="s">
        <v>1366</v>
      </c>
      <c r="B80" s="432">
        <v>42373</v>
      </c>
      <c r="C80" s="433">
        <v>43620</v>
      </c>
      <c r="D80" s="432">
        <v>29425.694444444442</v>
      </c>
      <c r="E80" s="434">
        <v>12947.305555555558</v>
      </c>
    </row>
    <row r="81" spans="1:5" ht="15.75" x14ac:dyDescent="0.25">
      <c r="A81" s="431" t="s">
        <v>1367</v>
      </c>
      <c r="B81" s="432">
        <v>42373</v>
      </c>
      <c r="C81" s="433">
        <v>43650</v>
      </c>
      <c r="D81" s="432">
        <v>28248.666666666668</v>
      </c>
      <c r="E81" s="434">
        <v>14124.333333333332</v>
      </c>
    </row>
    <row r="82" spans="1:5" ht="15.75" x14ac:dyDescent="0.25">
      <c r="A82" s="431" t="s">
        <v>1368</v>
      </c>
      <c r="B82" s="432">
        <v>42373</v>
      </c>
      <c r="C82" s="433">
        <v>43641</v>
      </c>
      <c r="D82" s="432">
        <v>29425.694444444442</v>
      </c>
      <c r="E82" s="434">
        <v>12947.305555555558</v>
      </c>
    </row>
    <row r="83" spans="1:5" ht="15.75" x14ac:dyDescent="0.25">
      <c r="A83" s="431" t="s">
        <v>1369</v>
      </c>
      <c r="B83" s="432">
        <v>42373</v>
      </c>
      <c r="C83" s="433">
        <v>43623</v>
      </c>
      <c r="D83" s="432">
        <v>29425.694444444442</v>
      </c>
      <c r="E83" s="434">
        <v>12947.305555555558</v>
      </c>
    </row>
    <row r="84" spans="1:5" ht="15.75" x14ac:dyDescent="0.25">
      <c r="A84" s="431" t="s">
        <v>1370</v>
      </c>
      <c r="B84" s="432">
        <v>42373</v>
      </c>
      <c r="C84" s="433">
        <v>43659</v>
      </c>
      <c r="D84" s="432">
        <v>28248.666666666668</v>
      </c>
      <c r="E84" s="434">
        <v>14124.333333333332</v>
      </c>
    </row>
    <row r="85" spans="1:5" ht="15.75" x14ac:dyDescent="0.25">
      <c r="A85" s="431" t="s">
        <v>1371</v>
      </c>
      <c r="B85" s="432">
        <v>42372</v>
      </c>
      <c r="C85" s="433">
        <v>43665</v>
      </c>
      <c r="D85" s="432">
        <v>28248</v>
      </c>
      <c r="E85" s="434">
        <v>14124</v>
      </c>
    </row>
    <row r="86" spans="1:5" ht="15.75" x14ac:dyDescent="0.25">
      <c r="A86" s="431" t="s">
        <v>1372</v>
      </c>
      <c r="B86" s="432">
        <v>42372</v>
      </c>
      <c r="C86" s="433">
        <v>43646</v>
      </c>
      <c r="D86" s="432">
        <v>29425</v>
      </c>
      <c r="E86" s="434">
        <v>12947</v>
      </c>
    </row>
    <row r="87" spans="1:5" ht="15.75" x14ac:dyDescent="0.25">
      <c r="A87" s="431" t="s">
        <v>1373</v>
      </c>
      <c r="B87" s="432">
        <v>42372</v>
      </c>
      <c r="C87" s="433">
        <v>43659</v>
      </c>
      <c r="D87" s="432">
        <v>28248</v>
      </c>
      <c r="E87" s="434">
        <v>14124</v>
      </c>
    </row>
    <row r="88" spans="1:5" ht="15.75" x14ac:dyDescent="0.25">
      <c r="A88" s="431" t="s">
        <v>1374</v>
      </c>
      <c r="B88" s="432">
        <v>42373</v>
      </c>
      <c r="C88" s="433">
        <v>43658</v>
      </c>
      <c r="D88" s="432">
        <v>28248.666666666668</v>
      </c>
      <c r="E88" s="434">
        <v>14124.333333333332</v>
      </c>
    </row>
    <row r="89" spans="1:5" ht="15.75" x14ac:dyDescent="0.25">
      <c r="A89" s="431" t="s">
        <v>1375</v>
      </c>
      <c r="B89" s="432">
        <v>25424</v>
      </c>
      <c r="C89" s="433">
        <v>43647</v>
      </c>
      <c r="D89" s="432">
        <v>16949.333333333332</v>
      </c>
      <c r="E89" s="434">
        <v>8474.6666666666679</v>
      </c>
    </row>
    <row r="90" spans="1:5" ht="15.75" x14ac:dyDescent="0.25">
      <c r="A90" s="431" t="s">
        <v>1376</v>
      </c>
      <c r="B90" s="432">
        <v>42373</v>
      </c>
      <c r="C90" s="433">
        <v>43669</v>
      </c>
      <c r="D90" s="432">
        <v>28248.666666666668</v>
      </c>
      <c r="E90" s="434">
        <v>14124.333333333332</v>
      </c>
    </row>
    <row r="91" spans="1:5" ht="15.75" x14ac:dyDescent="0.25">
      <c r="A91" s="431" t="s">
        <v>1377</v>
      </c>
      <c r="B91" s="432">
        <v>42373</v>
      </c>
      <c r="C91" s="433">
        <v>43665</v>
      </c>
      <c r="D91" s="432">
        <v>28248.666666666668</v>
      </c>
      <c r="E91" s="434">
        <v>14124.333333333332</v>
      </c>
    </row>
    <row r="92" spans="1:5" ht="15.75" x14ac:dyDescent="0.25">
      <c r="A92" s="431" t="s">
        <v>1378</v>
      </c>
      <c r="B92" s="432">
        <v>42373</v>
      </c>
      <c r="C92" s="433">
        <v>43627</v>
      </c>
      <c r="D92" s="432">
        <v>29425.694444444442</v>
      </c>
      <c r="E92" s="434">
        <v>12947.305555555558</v>
      </c>
    </row>
    <row r="93" spans="1:5" ht="15.75" x14ac:dyDescent="0.25">
      <c r="A93" s="431" t="s">
        <v>1379</v>
      </c>
      <c r="B93" s="432">
        <v>42373</v>
      </c>
      <c r="C93" s="433">
        <v>43659</v>
      </c>
      <c r="D93" s="432">
        <v>28248.666666666668</v>
      </c>
      <c r="E93" s="434">
        <v>14124.333333333332</v>
      </c>
    </row>
    <row r="94" spans="1:5" ht="15.75" x14ac:dyDescent="0.25">
      <c r="A94" s="431" t="s">
        <v>1380</v>
      </c>
      <c r="B94" s="432">
        <v>42373</v>
      </c>
      <c r="C94" s="433">
        <v>43643</v>
      </c>
      <c r="D94" s="432">
        <v>29425.694444444442</v>
      </c>
      <c r="E94" s="434">
        <v>12947.305555555558</v>
      </c>
    </row>
    <row r="95" spans="1:5" ht="15.75" x14ac:dyDescent="0.25">
      <c r="A95" s="431" t="s">
        <v>1381</v>
      </c>
      <c r="B95" s="432">
        <v>42373</v>
      </c>
      <c r="C95" s="433">
        <v>43635</v>
      </c>
      <c r="D95" s="432">
        <v>29425.694444444442</v>
      </c>
      <c r="E95" s="434">
        <v>12947.305555555558</v>
      </c>
    </row>
    <row r="96" spans="1:5" ht="15.75" x14ac:dyDescent="0.25">
      <c r="A96" s="431" t="s">
        <v>1382</v>
      </c>
      <c r="B96" s="432">
        <v>41271</v>
      </c>
      <c r="C96" s="433">
        <v>43653</v>
      </c>
      <c r="D96" s="432">
        <v>27514</v>
      </c>
      <c r="E96" s="434">
        <v>13757</v>
      </c>
    </row>
    <row r="97" spans="1:5" ht="15.75" x14ac:dyDescent="0.25">
      <c r="A97" s="431" t="s">
        <v>1383</v>
      </c>
      <c r="B97" s="432">
        <v>42373</v>
      </c>
      <c r="C97" s="433">
        <v>43688</v>
      </c>
      <c r="D97" s="432">
        <v>27071.638888888887</v>
      </c>
      <c r="E97" s="434">
        <v>15301.361111111113</v>
      </c>
    </row>
    <row r="98" spans="1:5" ht="15.75" x14ac:dyDescent="0.25">
      <c r="A98" s="431" t="s">
        <v>1384</v>
      </c>
      <c r="B98" s="432">
        <v>42373</v>
      </c>
      <c r="C98" s="433">
        <v>43671</v>
      </c>
      <c r="D98" s="432">
        <v>28248.666666666668</v>
      </c>
      <c r="E98" s="434">
        <v>14124.333333333332</v>
      </c>
    </row>
    <row r="99" spans="1:5" ht="15.75" x14ac:dyDescent="0.25">
      <c r="A99" s="431" t="s">
        <v>1385</v>
      </c>
      <c r="B99" s="432">
        <v>42373</v>
      </c>
      <c r="C99" s="433">
        <v>43671</v>
      </c>
      <c r="D99" s="432">
        <v>28248.666666666668</v>
      </c>
      <c r="E99" s="434">
        <v>14124.333333333332</v>
      </c>
    </row>
    <row r="100" spans="1:5" ht="15.75" x14ac:dyDescent="0.25">
      <c r="A100" s="431" t="s">
        <v>1386</v>
      </c>
      <c r="B100" s="432">
        <v>38559</v>
      </c>
      <c r="C100" s="433">
        <v>43681</v>
      </c>
      <c r="D100" s="432">
        <v>24634.916666666664</v>
      </c>
      <c r="E100" s="434">
        <v>13924.083333333336</v>
      </c>
    </row>
    <row r="101" spans="1:5" ht="15.75" x14ac:dyDescent="0.25">
      <c r="A101" s="431" t="s">
        <v>1387</v>
      </c>
      <c r="B101" s="432">
        <v>42373</v>
      </c>
      <c r="C101" s="433">
        <v>43669</v>
      </c>
      <c r="D101" s="432">
        <v>28248.666666666668</v>
      </c>
      <c r="E101" s="434">
        <v>14124.333333333332</v>
      </c>
    </row>
    <row r="102" spans="1:5" ht="15.75" x14ac:dyDescent="0.25">
      <c r="A102" s="431" t="s">
        <v>1388</v>
      </c>
      <c r="B102" s="432">
        <v>42373</v>
      </c>
      <c r="C102" s="433">
        <v>43697</v>
      </c>
      <c r="D102" s="432">
        <v>27071.638888888887</v>
      </c>
      <c r="E102" s="434">
        <v>15301.361111111113</v>
      </c>
    </row>
    <row r="103" spans="1:5" ht="15.75" x14ac:dyDescent="0.25">
      <c r="A103" s="431" t="s">
        <v>1389</v>
      </c>
      <c r="B103" s="432">
        <v>42373</v>
      </c>
      <c r="C103" s="433">
        <v>43699</v>
      </c>
      <c r="D103" s="432">
        <v>27071.638888888887</v>
      </c>
      <c r="E103" s="434">
        <v>15301.361111111113</v>
      </c>
    </row>
    <row r="104" spans="1:5" ht="15.75" x14ac:dyDescent="0.25">
      <c r="A104" s="431" t="s">
        <v>1390</v>
      </c>
      <c r="B104" s="432">
        <v>41441</v>
      </c>
      <c r="C104" s="433">
        <v>43707</v>
      </c>
      <c r="D104" s="432">
        <v>26476.194444444445</v>
      </c>
      <c r="E104" s="434">
        <v>14964.805555555555</v>
      </c>
    </row>
    <row r="105" spans="1:5" ht="15.75" x14ac:dyDescent="0.25">
      <c r="A105" s="431" t="s">
        <v>1391</v>
      </c>
      <c r="B105" s="432">
        <v>42372.881355932208</v>
      </c>
      <c r="C105" s="433">
        <v>43707</v>
      </c>
      <c r="D105" s="432">
        <v>27071.563088512245</v>
      </c>
      <c r="E105" s="434">
        <v>15301.318267419963</v>
      </c>
    </row>
    <row r="106" spans="1:5" ht="15.75" x14ac:dyDescent="0.25">
      <c r="A106" s="431" t="s">
        <v>1392</v>
      </c>
      <c r="B106" s="432">
        <v>42372.881355932208</v>
      </c>
      <c r="C106" s="433">
        <v>43677</v>
      </c>
      <c r="D106" s="432">
        <v>28248.587570621472</v>
      </c>
      <c r="E106" s="434">
        <v>14124.293785310736</v>
      </c>
    </row>
    <row r="107" spans="1:5" ht="15.75" x14ac:dyDescent="0.25">
      <c r="A107" s="431" t="s">
        <v>1393</v>
      </c>
      <c r="B107" s="432">
        <v>42372.881355932208</v>
      </c>
      <c r="C107" s="433">
        <v>43725</v>
      </c>
      <c r="D107" s="432">
        <v>25894.538606403017</v>
      </c>
      <c r="E107" s="434">
        <v>16478.342749529191</v>
      </c>
    </row>
    <row r="108" spans="1:5" ht="15.75" x14ac:dyDescent="0.25">
      <c r="A108" s="431" t="s">
        <v>1394</v>
      </c>
      <c r="B108" s="432">
        <v>41441</v>
      </c>
      <c r="C108" s="433">
        <v>43756</v>
      </c>
      <c r="D108" s="432">
        <v>24173.916666666668</v>
      </c>
      <c r="E108" s="434">
        <v>17267.083333333332</v>
      </c>
    </row>
    <row r="109" spans="1:5" ht="15.75" x14ac:dyDescent="0.25">
      <c r="A109" s="431" t="s">
        <v>1395</v>
      </c>
      <c r="B109" s="432">
        <v>42373</v>
      </c>
      <c r="C109" s="433">
        <v>43757</v>
      </c>
      <c r="D109" s="432">
        <v>24717.583333333332</v>
      </c>
      <c r="E109" s="434">
        <v>17655.416666666668</v>
      </c>
    </row>
    <row r="110" spans="1:5" ht="15.75" x14ac:dyDescent="0.25">
      <c r="A110" s="431" t="s">
        <v>1396</v>
      </c>
      <c r="B110" s="432">
        <v>38203</v>
      </c>
      <c r="C110" s="433">
        <v>43784</v>
      </c>
      <c r="D110" s="432">
        <v>21223.888888888887</v>
      </c>
      <c r="E110" s="434">
        <v>16979.111111111113</v>
      </c>
    </row>
    <row r="111" spans="1:5" ht="15.75" x14ac:dyDescent="0.25">
      <c r="A111" s="431" t="s">
        <v>1397</v>
      </c>
      <c r="B111" s="432">
        <v>25424</v>
      </c>
      <c r="C111" s="433">
        <v>43807</v>
      </c>
      <c r="D111" s="432">
        <v>13418.222222222223</v>
      </c>
      <c r="E111" s="434">
        <v>12005.777777777777</v>
      </c>
    </row>
    <row r="112" spans="1:5" ht="15.75" x14ac:dyDescent="0.25">
      <c r="A112" s="431" t="s">
        <v>1398</v>
      </c>
      <c r="B112" s="432">
        <v>42373</v>
      </c>
      <c r="C112" s="433">
        <v>43653</v>
      </c>
      <c r="D112" s="432">
        <v>28248.666666666668</v>
      </c>
      <c r="E112" s="434">
        <v>14124.333333333332</v>
      </c>
    </row>
    <row r="113" spans="1:5" ht="15.75" x14ac:dyDescent="0.25">
      <c r="A113" s="431" t="s">
        <v>1399</v>
      </c>
      <c r="B113" s="432">
        <v>42373</v>
      </c>
      <c r="C113" s="433">
        <v>43682</v>
      </c>
      <c r="D113" s="432">
        <v>29196.777777777777</v>
      </c>
      <c r="E113" s="434">
        <v>13176.222222222223</v>
      </c>
    </row>
    <row r="114" spans="1:5" ht="15.75" x14ac:dyDescent="0.25">
      <c r="A114" s="431" t="s">
        <v>1400</v>
      </c>
      <c r="B114" s="432">
        <v>42373</v>
      </c>
      <c r="C114" s="433">
        <v>43696</v>
      </c>
      <c r="D114" s="432">
        <v>29197.021527777768</v>
      </c>
      <c r="E114" s="434">
        <v>13175.978472222232</v>
      </c>
    </row>
    <row r="115" spans="1:5" ht="15.75" x14ac:dyDescent="0.25">
      <c r="A115" s="431" t="s">
        <v>1401</v>
      </c>
      <c r="B115" s="432">
        <v>42373</v>
      </c>
      <c r="C115" s="433">
        <v>43641</v>
      </c>
      <c r="D115" s="432">
        <v>29425.694444444442</v>
      </c>
      <c r="E115" s="434">
        <v>12947.305555555558</v>
      </c>
    </row>
    <row r="116" spans="1:5" ht="15.75" x14ac:dyDescent="0.25">
      <c r="A116" s="431" t="s">
        <v>1402</v>
      </c>
      <c r="B116" s="432">
        <v>42373</v>
      </c>
      <c r="C116" s="433">
        <v>43674</v>
      </c>
      <c r="D116" s="432">
        <v>28248.666666666668</v>
      </c>
      <c r="E116" s="434">
        <v>14124.333333333332</v>
      </c>
    </row>
    <row r="117" spans="1:5" ht="15.75" x14ac:dyDescent="0.25">
      <c r="A117" s="431" t="s">
        <v>1403</v>
      </c>
      <c r="B117" s="432">
        <v>42373</v>
      </c>
      <c r="C117" s="433">
        <v>43643</v>
      </c>
      <c r="D117" s="432">
        <v>29425.694444444442</v>
      </c>
      <c r="E117" s="434">
        <v>12947.305555555558</v>
      </c>
    </row>
    <row r="118" spans="1:5" ht="15.75" x14ac:dyDescent="0.25">
      <c r="A118" s="431" t="s">
        <v>1404</v>
      </c>
      <c r="B118" s="432">
        <v>42373</v>
      </c>
      <c r="C118" s="433">
        <v>43665</v>
      </c>
      <c r="D118" s="432">
        <v>28248.666666666668</v>
      </c>
      <c r="E118" s="434">
        <v>14124.333333333332</v>
      </c>
    </row>
    <row r="119" spans="1:5" ht="15.75" x14ac:dyDescent="0.25">
      <c r="A119" s="431" t="s">
        <v>1405</v>
      </c>
      <c r="B119" s="432">
        <v>42373</v>
      </c>
      <c r="C119" s="433">
        <v>43676</v>
      </c>
      <c r="D119" s="432">
        <v>28248.666666666668</v>
      </c>
      <c r="E119" s="434">
        <v>14124.333333333332</v>
      </c>
    </row>
    <row r="120" spans="1:5" ht="15.75" x14ac:dyDescent="0.25">
      <c r="A120" s="431" t="s">
        <v>1406</v>
      </c>
      <c r="B120" s="432">
        <v>42373</v>
      </c>
      <c r="C120" s="433">
        <v>43667</v>
      </c>
      <c r="D120" s="432">
        <v>28248.666666666668</v>
      </c>
      <c r="E120" s="434">
        <v>14124.333333333332</v>
      </c>
    </row>
    <row r="121" spans="1:5" ht="15.75" x14ac:dyDescent="0.25">
      <c r="A121" s="431" t="s">
        <v>1407</v>
      </c>
      <c r="B121" s="432">
        <v>42373</v>
      </c>
      <c r="C121" s="433">
        <v>43877</v>
      </c>
      <c r="D121" s="432">
        <v>20009.472222222223</v>
      </c>
      <c r="E121" s="434">
        <v>22363.527777777777</v>
      </c>
    </row>
    <row r="122" spans="1:5" ht="15.75" x14ac:dyDescent="0.25">
      <c r="A122" s="431" t="s">
        <v>1408</v>
      </c>
      <c r="B122" s="432">
        <v>42373</v>
      </c>
      <c r="C122" s="433">
        <v>43642</v>
      </c>
      <c r="D122" s="432">
        <v>29425.576923076922</v>
      </c>
      <c r="E122" s="434">
        <v>12947.423076923078</v>
      </c>
    </row>
    <row r="123" spans="1:5" ht="15.75" x14ac:dyDescent="0.25">
      <c r="A123" s="431" t="s">
        <v>1409</v>
      </c>
      <c r="B123" s="432">
        <v>42373</v>
      </c>
      <c r="C123" s="433">
        <v>43657</v>
      </c>
      <c r="D123" s="432">
        <v>28248.111111111113</v>
      </c>
      <c r="E123" s="434">
        <v>14124.888888888887</v>
      </c>
    </row>
    <row r="124" spans="1:5" ht="15.75" x14ac:dyDescent="0.25">
      <c r="A124" s="431" t="s">
        <v>1410</v>
      </c>
      <c r="B124" s="432">
        <v>42373</v>
      </c>
      <c r="C124" s="433">
        <v>43617</v>
      </c>
      <c r="D124" s="432">
        <v>29425.153846153848</v>
      </c>
      <c r="E124" s="434">
        <v>12947.846153846152</v>
      </c>
    </row>
    <row r="125" spans="1:5" ht="15.75" x14ac:dyDescent="0.25">
      <c r="A125" s="431" t="s">
        <v>1411</v>
      </c>
      <c r="B125" s="432">
        <v>50000</v>
      </c>
      <c r="C125" s="433">
        <v>43678</v>
      </c>
      <c r="D125" s="432">
        <v>31944.178124999999</v>
      </c>
      <c r="E125" s="434">
        <v>18055.821875000001</v>
      </c>
    </row>
    <row r="126" spans="1:5" ht="15.75" x14ac:dyDescent="0.25">
      <c r="A126" s="431" t="s">
        <v>1412</v>
      </c>
      <c r="B126" s="432">
        <v>215000</v>
      </c>
      <c r="C126" s="433">
        <v>44217</v>
      </c>
      <c r="D126" s="432">
        <v>35833.333333333336</v>
      </c>
      <c r="E126" s="434">
        <v>179166.66666666666</v>
      </c>
    </row>
    <row r="127" spans="1:5" ht="15.75" x14ac:dyDescent="0.25">
      <c r="A127" s="431" t="s">
        <v>1413</v>
      </c>
      <c r="B127" s="432">
        <v>25424</v>
      </c>
      <c r="C127" s="433">
        <v>43853</v>
      </c>
      <c r="D127" s="432">
        <v>16178.545454545454</v>
      </c>
      <c r="E127" s="434">
        <v>9245.454545454546</v>
      </c>
    </row>
    <row r="128" spans="1:5" ht="15.75" x14ac:dyDescent="0.25">
      <c r="A128" s="473"/>
      <c r="B128" s="473"/>
      <c r="C128" s="433"/>
      <c r="D128" s="473"/>
      <c r="E128" s="434"/>
    </row>
    <row r="129" spans="1:5" ht="15.75" x14ac:dyDescent="0.25">
      <c r="A129" s="439" t="s">
        <v>120</v>
      </c>
      <c r="B129" s="443">
        <v>9910272.2440677956</v>
      </c>
      <c r="C129" s="443"/>
      <c r="D129" s="443">
        <v>8535617.6206976362</v>
      </c>
      <c r="E129" s="443">
        <v>1374654.6233701503</v>
      </c>
    </row>
    <row r="130" spans="1:5" ht="15.75" x14ac:dyDescent="0.25">
      <c r="A130" s="445"/>
      <c r="B130" s="445"/>
      <c r="C130" s="446"/>
      <c r="D130" s="447"/>
      <c r="E130" s="448"/>
    </row>
    <row r="131" spans="1:5" ht="15.75" x14ac:dyDescent="0.25">
      <c r="A131" s="436" t="s">
        <v>1414</v>
      </c>
      <c r="B131" s="428"/>
      <c r="C131" s="437"/>
      <c r="D131" s="449"/>
      <c r="E131" s="450"/>
    </row>
    <row r="132" spans="1:5" ht="15.75" x14ac:dyDescent="0.25">
      <c r="A132" s="431" t="s">
        <v>1415</v>
      </c>
      <c r="B132" s="432">
        <v>372800</v>
      </c>
      <c r="C132" s="433">
        <v>36684</v>
      </c>
      <c r="D132" s="432">
        <v>372800</v>
      </c>
      <c r="E132" s="434">
        <v>0</v>
      </c>
    </row>
    <row r="133" spans="1:5" ht="15.75" x14ac:dyDescent="0.25">
      <c r="A133" s="431" t="s">
        <v>1416</v>
      </c>
      <c r="B133" s="432">
        <v>195262</v>
      </c>
      <c r="C133" s="433">
        <v>37500</v>
      </c>
      <c r="D133" s="432">
        <v>195262</v>
      </c>
      <c r="E133" s="434">
        <v>0</v>
      </c>
    </row>
    <row r="134" spans="1:5" ht="15.75" x14ac:dyDescent="0.25">
      <c r="A134" s="431" t="s">
        <v>1417</v>
      </c>
      <c r="B134" s="432">
        <v>1999500</v>
      </c>
      <c r="C134" s="433">
        <v>39751</v>
      </c>
      <c r="D134" s="432">
        <v>1999500</v>
      </c>
      <c r="E134" s="434">
        <v>0</v>
      </c>
    </row>
    <row r="135" spans="1:5" ht="15.75" x14ac:dyDescent="0.25">
      <c r="A135" s="431" t="s">
        <v>1418</v>
      </c>
      <c r="B135" s="432">
        <v>1999500</v>
      </c>
      <c r="C135" s="433">
        <v>39833</v>
      </c>
      <c r="D135" s="432">
        <v>1999500</v>
      </c>
      <c r="E135" s="434">
        <v>0</v>
      </c>
    </row>
    <row r="136" spans="1:5" ht="15.75" x14ac:dyDescent="0.25">
      <c r="A136" s="431" t="s">
        <v>1419</v>
      </c>
      <c r="B136" s="432">
        <v>36750</v>
      </c>
      <c r="C136" s="433">
        <v>41648</v>
      </c>
      <c r="D136" s="432">
        <v>36750</v>
      </c>
      <c r="E136" s="434">
        <v>0</v>
      </c>
    </row>
    <row r="137" spans="1:5" ht="15.75" x14ac:dyDescent="0.25">
      <c r="A137" s="431" t="s">
        <v>1420</v>
      </c>
      <c r="B137" s="432">
        <v>876000</v>
      </c>
      <c r="C137" s="433">
        <v>43746</v>
      </c>
      <c r="D137" s="432">
        <v>153300</v>
      </c>
      <c r="E137" s="434">
        <v>722700</v>
      </c>
    </row>
    <row r="138" spans="1:5" ht="15.75" x14ac:dyDescent="0.25">
      <c r="A138" s="415"/>
      <c r="B138" s="432"/>
      <c r="C138" s="433"/>
      <c r="D138" s="451"/>
      <c r="E138" s="434"/>
    </row>
    <row r="139" spans="1:5" ht="15.75" x14ac:dyDescent="0.25">
      <c r="A139" s="439" t="s">
        <v>120</v>
      </c>
      <c r="B139" s="440">
        <v>5479812</v>
      </c>
      <c r="C139" s="440"/>
      <c r="D139" s="440">
        <v>4757112</v>
      </c>
      <c r="E139" s="440">
        <v>722700</v>
      </c>
    </row>
    <row r="140" spans="1:5" ht="15.75" x14ac:dyDescent="0.25">
      <c r="A140" s="444" t="s">
        <v>1421</v>
      </c>
      <c r="B140" s="445"/>
      <c r="C140" s="446"/>
      <c r="D140" s="447"/>
      <c r="E140" s="448"/>
    </row>
    <row r="141" spans="1:5" ht="15.75" x14ac:dyDescent="0.25">
      <c r="A141" s="436" t="s">
        <v>1422</v>
      </c>
      <c r="B141" s="428"/>
      <c r="C141" s="437"/>
      <c r="D141" s="449"/>
      <c r="E141" s="450"/>
    </row>
    <row r="142" spans="1:5" ht="15.75" x14ac:dyDescent="0.25">
      <c r="A142" s="431" t="s">
        <v>1423</v>
      </c>
      <c r="B142" s="432">
        <v>13173</v>
      </c>
      <c r="C142" s="433">
        <v>33086</v>
      </c>
      <c r="D142" s="432">
        <v>13173</v>
      </c>
      <c r="E142" s="434">
        <v>0</v>
      </c>
    </row>
    <row r="143" spans="1:5" ht="15.75" x14ac:dyDescent="0.25">
      <c r="A143" s="431" t="s">
        <v>1424</v>
      </c>
      <c r="B143" s="432">
        <v>27269</v>
      </c>
      <c r="C143" s="433">
        <v>35490</v>
      </c>
      <c r="D143" s="432">
        <v>27269</v>
      </c>
      <c r="E143" s="434">
        <v>0</v>
      </c>
    </row>
    <row r="144" spans="1:5" ht="15.75" x14ac:dyDescent="0.25">
      <c r="A144" s="431" t="s">
        <v>1425</v>
      </c>
      <c r="B144" s="432">
        <v>440353</v>
      </c>
      <c r="C144" s="433">
        <v>35530</v>
      </c>
      <c r="D144" s="432">
        <v>440353</v>
      </c>
      <c r="E144" s="434">
        <v>0</v>
      </c>
    </row>
    <row r="145" spans="1:5" ht="15.75" x14ac:dyDescent="0.25">
      <c r="A145" s="431" t="s">
        <v>1426</v>
      </c>
      <c r="B145" s="432">
        <v>23432</v>
      </c>
      <c r="C145" s="433">
        <v>36404</v>
      </c>
      <c r="D145" s="432">
        <v>23432</v>
      </c>
      <c r="E145" s="434">
        <v>0</v>
      </c>
    </row>
    <row r="146" spans="1:5" ht="15.75" x14ac:dyDescent="0.25">
      <c r="A146" s="431" t="s">
        <v>1427</v>
      </c>
      <c r="B146" s="432">
        <v>10640</v>
      </c>
      <c r="C146" s="433">
        <v>37650</v>
      </c>
      <c r="D146" s="432">
        <v>10640</v>
      </c>
      <c r="E146" s="434">
        <v>0</v>
      </c>
    </row>
    <row r="147" spans="1:5" ht="15.75" x14ac:dyDescent="0.25">
      <c r="A147" s="431" t="s">
        <v>1428</v>
      </c>
      <c r="B147" s="432">
        <v>1089008</v>
      </c>
      <c r="C147" s="433">
        <v>37603</v>
      </c>
      <c r="D147" s="432">
        <v>1089008</v>
      </c>
      <c r="E147" s="434">
        <v>0</v>
      </c>
    </row>
    <row r="148" spans="1:5" ht="15.75" x14ac:dyDescent="0.25">
      <c r="A148" s="431" t="s">
        <v>1429</v>
      </c>
      <c r="B148" s="432">
        <v>700564</v>
      </c>
      <c r="C148" s="433">
        <v>37704</v>
      </c>
      <c r="D148" s="432">
        <v>700564</v>
      </c>
      <c r="E148" s="434">
        <v>0</v>
      </c>
    </row>
    <row r="149" spans="1:5" ht="15.75" x14ac:dyDescent="0.25">
      <c r="A149" s="431" t="s">
        <v>1430</v>
      </c>
      <c r="B149" s="432">
        <v>77728</v>
      </c>
      <c r="C149" s="433">
        <v>37742</v>
      </c>
      <c r="D149" s="432">
        <v>77728</v>
      </c>
      <c r="E149" s="434">
        <v>0</v>
      </c>
    </row>
    <row r="150" spans="1:5" ht="15.75" x14ac:dyDescent="0.25">
      <c r="A150" s="431" t="s">
        <v>1431</v>
      </c>
      <c r="B150" s="432">
        <v>76173</v>
      </c>
      <c r="C150" s="433">
        <v>38292</v>
      </c>
      <c r="D150" s="432">
        <v>76173</v>
      </c>
      <c r="E150" s="434">
        <v>0</v>
      </c>
    </row>
    <row r="151" spans="1:5" ht="15.75" x14ac:dyDescent="0.25">
      <c r="A151" s="431" t="s">
        <v>1432</v>
      </c>
      <c r="B151" s="432">
        <v>110600</v>
      </c>
      <c r="C151" s="433">
        <v>38412</v>
      </c>
      <c r="D151" s="432">
        <v>110600</v>
      </c>
      <c r="E151" s="434">
        <v>0</v>
      </c>
    </row>
    <row r="152" spans="1:5" ht="15.75" x14ac:dyDescent="0.25">
      <c r="A152" s="431" t="s">
        <v>1433</v>
      </c>
      <c r="B152" s="432">
        <v>22766</v>
      </c>
      <c r="C152" s="433">
        <v>35623</v>
      </c>
      <c r="D152" s="432">
        <v>22766</v>
      </c>
      <c r="E152" s="434">
        <v>0</v>
      </c>
    </row>
    <row r="153" spans="1:5" ht="15.75" x14ac:dyDescent="0.25">
      <c r="A153" s="431" t="s">
        <v>1434</v>
      </c>
      <c r="B153" s="432">
        <v>514248</v>
      </c>
      <c r="C153" s="433">
        <v>37802</v>
      </c>
      <c r="D153" s="432">
        <v>514248</v>
      </c>
      <c r="E153" s="434">
        <v>0</v>
      </c>
    </row>
    <row r="154" spans="1:5" ht="15.75" x14ac:dyDescent="0.25">
      <c r="A154" s="431" t="s">
        <v>1435</v>
      </c>
      <c r="B154" s="432">
        <v>204190</v>
      </c>
      <c r="C154" s="433">
        <v>38306</v>
      </c>
      <c r="D154" s="432">
        <v>204190</v>
      </c>
      <c r="E154" s="434">
        <v>0</v>
      </c>
    </row>
    <row r="155" spans="1:5" ht="15.75" x14ac:dyDescent="0.25">
      <c r="A155" s="431" t="s">
        <v>1436</v>
      </c>
      <c r="B155" s="432">
        <v>41670</v>
      </c>
      <c r="C155" s="433">
        <v>38440</v>
      </c>
      <c r="D155" s="432">
        <v>41670</v>
      </c>
      <c r="E155" s="434">
        <v>0</v>
      </c>
    </row>
    <row r="156" spans="1:5" ht="15.75" x14ac:dyDescent="0.25">
      <c r="A156" s="431" t="s">
        <v>1437</v>
      </c>
      <c r="B156" s="432">
        <v>31800</v>
      </c>
      <c r="C156" s="433">
        <v>38412</v>
      </c>
      <c r="D156" s="432">
        <v>31800</v>
      </c>
      <c r="E156" s="434">
        <v>0</v>
      </c>
    </row>
    <row r="157" spans="1:5" ht="15.75" x14ac:dyDescent="0.25">
      <c r="A157" s="431" t="s">
        <v>1438</v>
      </c>
      <c r="B157" s="432">
        <v>37935</v>
      </c>
      <c r="C157" s="433">
        <v>34991</v>
      </c>
      <c r="D157" s="432">
        <v>37935</v>
      </c>
      <c r="E157" s="434">
        <v>0</v>
      </c>
    </row>
    <row r="158" spans="1:5" ht="15.75" x14ac:dyDescent="0.25">
      <c r="A158" s="431" t="s">
        <v>1439</v>
      </c>
      <c r="B158" s="432">
        <v>96720</v>
      </c>
      <c r="C158" s="433">
        <v>39078</v>
      </c>
      <c r="D158" s="432">
        <v>96720</v>
      </c>
      <c r="E158" s="434">
        <v>0</v>
      </c>
    </row>
    <row r="159" spans="1:5" ht="15.75" x14ac:dyDescent="0.25">
      <c r="A159" s="431" t="s">
        <v>1440</v>
      </c>
      <c r="B159" s="432">
        <v>47250</v>
      </c>
      <c r="C159" s="433">
        <v>39327</v>
      </c>
      <c r="D159" s="432">
        <v>47250</v>
      </c>
      <c r="E159" s="434">
        <v>0</v>
      </c>
    </row>
    <row r="160" spans="1:5" ht="15.75" x14ac:dyDescent="0.25">
      <c r="A160" s="431" t="s">
        <v>1441</v>
      </c>
      <c r="B160" s="432">
        <v>82714</v>
      </c>
      <c r="C160" s="433">
        <v>39120</v>
      </c>
      <c r="D160" s="432">
        <v>82714</v>
      </c>
      <c r="E160" s="434">
        <v>0</v>
      </c>
    </row>
    <row r="161" spans="1:5" ht="15.75" x14ac:dyDescent="0.25">
      <c r="A161" s="431" t="s">
        <v>1442</v>
      </c>
      <c r="B161" s="432">
        <v>416485</v>
      </c>
      <c r="C161" s="433">
        <v>39509</v>
      </c>
      <c r="D161" s="432">
        <v>416485</v>
      </c>
      <c r="E161" s="434">
        <v>0</v>
      </c>
    </row>
    <row r="162" spans="1:5" ht="15.75" x14ac:dyDescent="0.25">
      <c r="A162" s="431" t="s">
        <v>1443</v>
      </c>
      <c r="B162" s="432">
        <v>399445</v>
      </c>
      <c r="C162" s="433">
        <v>39431</v>
      </c>
      <c r="D162" s="432">
        <v>399445</v>
      </c>
      <c r="E162" s="434">
        <v>0</v>
      </c>
    </row>
    <row r="163" spans="1:5" ht="15.75" x14ac:dyDescent="0.25">
      <c r="A163" s="431" t="s">
        <v>1444</v>
      </c>
      <c r="B163" s="432">
        <v>21000</v>
      </c>
      <c r="C163" s="433">
        <v>39725</v>
      </c>
      <c r="D163" s="432">
        <v>21000</v>
      </c>
      <c r="E163" s="434">
        <v>0</v>
      </c>
    </row>
    <row r="164" spans="1:5" ht="15.75" x14ac:dyDescent="0.25">
      <c r="A164" s="431" t="s">
        <v>1445</v>
      </c>
      <c r="B164" s="432">
        <v>93080</v>
      </c>
      <c r="C164" s="433">
        <v>39831</v>
      </c>
      <c r="D164" s="432">
        <v>93080</v>
      </c>
      <c r="E164" s="434">
        <v>0</v>
      </c>
    </row>
    <row r="165" spans="1:5" ht="15.75" x14ac:dyDescent="0.25">
      <c r="A165" s="431" t="s">
        <v>1446</v>
      </c>
      <c r="B165" s="432">
        <v>28840</v>
      </c>
      <c r="C165" s="433">
        <v>39897</v>
      </c>
      <c r="D165" s="432">
        <v>28840</v>
      </c>
      <c r="E165" s="434">
        <v>0</v>
      </c>
    </row>
    <row r="166" spans="1:5" ht="15.75" x14ac:dyDescent="0.25">
      <c r="A166" s="431" t="s">
        <v>1447</v>
      </c>
      <c r="B166" s="432">
        <v>386867</v>
      </c>
      <c r="C166" s="433">
        <v>39817</v>
      </c>
      <c r="D166" s="432">
        <v>386867</v>
      </c>
      <c r="E166" s="434">
        <v>0</v>
      </c>
    </row>
    <row r="167" spans="1:5" ht="15.75" x14ac:dyDescent="0.25">
      <c r="A167" s="431" t="s">
        <v>1448</v>
      </c>
      <c r="B167" s="432">
        <v>67500</v>
      </c>
      <c r="C167" s="433">
        <v>40035</v>
      </c>
      <c r="D167" s="432">
        <v>67500</v>
      </c>
      <c r="E167" s="434">
        <v>0</v>
      </c>
    </row>
    <row r="168" spans="1:5" ht="15.75" x14ac:dyDescent="0.25">
      <c r="A168" s="431" t="s">
        <v>1449</v>
      </c>
      <c r="B168" s="432">
        <v>43000</v>
      </c>
      <c r="C168" s="433">
        <v>40266</v>
      </c>
      <c r="D168" s="432">
        <v>43000</v>
      </c>
      <c r="E168" s="434">
        <v>0</v>
      </c>
    </row>
    <row r="169" spans="1:5" ht="15.75" x14ac:dyDescent="0.25">
      <c r="A169" s="431" t="s">
        <v>1450</v>
      </c>
      <c r="B169" s="432">
        <v>45674.5</v>
      </c>
      <c r="C169" s="433">
        <v>40267</v>
      </c>
      <c r="D169" s="432">
        <v>45674.5</v>
      </c>
      <c r="E169" s="434">
        <v>0</v>
      </c>
    </row>
    <row r="170" spans="1:5" ht="15.75" x14ac:dyDescent="0.25">
      <c r="A170" s="431" t="s">
        <v>1451</v>
      </c>
      <c r="B170" s="432">
        <v>23462</v>
      </c>
      <c r="C170" s="433">
        <v>40500</v>
      </c>
      <c r="D170" s="432">
        <v>23462</v>
      </c>
      <c r="E170" s="434">
        <v>0</v>
      </c>
    </row>
    <row r="171" spans="1:5" ht="15.75" x14ac:dyDescent="0.25">
      <c r="A171" s="431" t="s">
        <v>1452</v>
      </c>
      <c r="B171" s="432">
        <v>66900</v>
      </c>
      <c r="C171" s="433">
        <v>40632</v>
      </c>
      <c r="D171" s="432">
        <v>66900</v>
      </c>
      <c r="E171" s="434">
        <v>0</v>
      </c>
    </row>
    <row r="172" spans="1:5" ht="15.75" x14ac:dyDescent="0.25">
      <c r="A172" s="431" t="s">
        <v>1453</v>
      </c>
      <c r="B172" s="432">
        <v>30215</v>
      </c>
      <c r="C172" s="433">
        <v>40792</v>
      </c>
      <c r="D172" s="432">
        <v>30215</v>
      </c>
      <c r="E172" s="434">
        <v>0</v>
      </c>
    </row>
    <row r="173" spans="1:5" ht="15.75" x14ac:dyDescent="0.25">
      <c r="A173" s="431" t="s">
        <v>1454</v>
      </c>
      <c r="B173" s="432">
        <v>142250</v>
      </c>
      <c r="C173" s="433">
        <v>40834</v>
      </c>
      <c r="D173" s="432">
        <v>142250</v>
      </c>
      <c r="E173" s="434">
        <v>0</v>
      </c>
    </row>
    <row r="174" spans="1:5" ht="15.75" x14ac:dyDescent="0.25">
      <c r="A174" s="431" t="s">
        <v>1455</v>
      </c>
      <c r="B174" s="432">
        <v>291168</v>
      </c>
      <c r="C174" s="433">
        <v>40901</v>
      </c>
      <c r="D174" s="432">
        <v>291168</v>
      </c>
      <c r="E174" s="434">
        <v>0</v>
      </c>
    </row>
    <row r="175" spans="1:5" ht="15.75" x14ac:dyDescent="0.25">
      <c r="A175" s="431" t="s">
        <v>1456</v>
      </c>
      <c r="B175" s="432">
        <v>21500</v>
      </c>
      <c r="C175" s="433">
        <v>40855</v>
      </c>
      <c r="D175" s="432">
        <v>21500</v>
      </c>
      <c r="E175" s="434">
        <v>0</v>
      </c>
    </row>
    <row r="176" spans="1:5" ht="15.75" x14ac:dyDescent="0.25">
      <c r="A176" s="431" t="s">
        <v>1457</v>
      </c>
      <c r="B176" s="432">
        <v>24750</v>
      </c>
      <c r="C176" s="433">
        <v>40925</v>
      </c>
      <c r="D176" s="432">
        <v>24750</v>
      </c>
      <c r="E176" s="434">
        <v>0</v>
      </c>
    </row>
    <row r="177" spans="1:5" ht="15.75" x14ac:dyDescent="0.25">
      <c r="A177" s="431" t="s">
        <v>1458</v>
      </c>
      <c r="B177" s="432">
        <v>25062</v>
      </c>
      <c r="C177" s="433">
        <v>41117</v>
      </c>
      <c r="D177" s="432">
        <v>25062</v>
      </c>
      <c r="E177" s="434">
        <v>0</v>
      </c>
    </row>
    <row r="178" spans="1:5" ht="15.75" x14ac:dyDescent="0.25">
      <c r="A178" s="431" t="s">
        <v>1459</v>
      </c>
      <c r="B178" s="432">
        <v>28125</v>
      </c>
      <c r="C178" s="433">
        <v>41456</v>
      </c>
      <c r="D178" s="432">
        <v>28125</v>
      </c>
      <c r="E178" s="434">
        <v>0</v>
      </c>
    </row>
    <row r="179" spans="1:5" ht="15.75" x14ac:dyDescent="0.25">
      <c r="A179" s="431" t="s">
        <v>1460</v>
      </c>
      <c r="B179" s="432">
        <v>29000</v>
      </c>
      <c r="C179" s="433">
        <v>39873</v>
      </c>
      <c r="D179" s="432">
        <v>29000</v>
      </c>
      <c r="E179" s="434">
        <v>0</v>
      </c>
    </row>
    <row r="180" spans="1:5" ht="15.75" x14ac:dyDescent="0.25">
      <c r="A180" s="431" t="s">
        <v>1461</v>
      </c>
      <c r="B180" s="432">
        <v>13950</v>
      </c>
      <c r="C180" s="433">
        <v>40237</v>
      </c>
      <c r="D180" s="432">
        <v>13950</v>
      </c>
      <c r="E180" s="434">
        <v>0</v>
      </c>
    </row>
    <row r="181" spans="1:5" ht="15.75" x14ac:dyDescent="0.25">
      <c r="A181" s="431" t="s">
        <v>1462</v>
      </c>
      <c r="B181" s="432">
        <v>33200</v>
      </c>
      <c r="C181" s="433">
        <v>40885</v>
      </c>
      <c r="D181" s="432">
        <v>33200</v>
      </c>
      <c r="E181" s="434">
        <v>0</v>
      </c>
    </row>
    <row r="182" spans="1:5" ht="15.75" x14ac:dyDescent="0.25">
      <c r="A182" s="431" t="s">
        <v>1463</v>
      </c>
      <c r="B182" s="432">
        <v>49350</v>
      </c>
      <c r="C182" s="433">
        <v>41711</v>
      </c>
      <c r="D182" s="432">
        <v>49350</v>
      </c>
      <c r="E182" s="434">
        <v>0</v>
      </c>
    </row>
    <row r="183" spans="1:5" ht="15.75" x14ac:dyDescent="0.25">
      <c r="A183" s="431" t="s">
        <v>1464</v>
      </c>
      <c r="B183" s="432">
        <v>13000</v>
      </c>
      <c r="C183" s="433">
        <v>41711</v>
      </c>
      <c r="D183" s="432">
        <v>13000</v>
      </c>
      <c r="E183" s="434">
        <v>0</v>
      </c>
    </row>
    <row r="184" spans="1:5" ht="15.75" x14ac:dyDescent="0.25">
      <c r="A184" s="431" t="s">
        <v>1465</v>
      </c>
      <c r="B184" s="432">
        <v>12000</v>
      </c>
      <c r="C184" s="433">
        <v>41831</v>
      </c>
      <c r="D184" s="432">
        <v>12000</v>
      </c>
      <c r="E184" s="434">
        <v>0</v>
      </c>
    </row>
    <row r="185" spans="1:5" ht="15.75" x14ac:dyDescent="0.25">
      <c r="A185" s="431" t="s">
        <v>1466</v>
      </c>
      <c r="B185" s="432">
        <v>81600</v>
      </c>
      <c r="C185" s="433">
        <v>41831</v>
      </c>
      <c r="D185" s="432">
        <v>81600</v>
      </c>
      <c r="E185" s="434">
        <v>0</v>
      </c>
    </row>
    <row r="186" spans="1:5" ht="15.75" x14ac:dyDescent="0.25">
      <c r="A186" s="431" t="s">
        <v>1467</v>
      </c>
      <c r="B186" s="432">
        <v>52890</v>
      </c>
      <c r="C186" s="433">
        <v>41883</v>
      </c>
      <c r="D186" s="432">
        <v>52890</v>
      </c>
      <c r="E186" s="434">
        <v>0</v>
      </c>
    </row>
    <row r="187" spans="1:5" ht="15.75" x14ac:dyDescent="0.25">
      <c r="A187" s="431" t="s">
        <v>1468</v>
      </c>
      <c r="B187" s="432">
        <v>50125</v>
      </c>
      <c r="C187" s="433">
        <v>41921</v>
      </c>
      <c r="D187" s="432">
        <v>50125</v>
      </c>
      <c r="E187" s="434">
        <v>0</v>
      </c>
    </row>
    <row r="188" spans="1:5" ht="15.75" x14ac:dyDescent="0.25">
      <c r="A188" s="431" t="s">
        <v>1469</v>
      </c>
      <c r="B188" s="432">
        <v>30500</v>
      </c>
      <c r="C188" s="433">
        <v>41937</v>
      </c>
      <c r="D188" s="432">
        <v>30500</v>
      </c>
      <c r="E188" s="434">
        <v>0</v>
      </c>
    </row>
    <row r="189" spans="1:5" ht="15.75" x14ac:dyDescent="0.25">
      <c r="A189" s="431" t="s">
        <v>1457</v>
      </c>
      <c r="B189" s="432">
        <v>13013</v>
      </c>
      <c r="C189" s="433">
        <v>42115</v>
      </c>
      <c r="D189" s="432">
        <v>13013</v>
      </c>
      <c r="E189" s="434">
        <v>0</v>
      </c>
    </row>
    <row r="190" spans="1:5" ht="15.75" x14ac:dyDescent="0.25">
      <c r="A190" s="431" t="s">
        <v>1470</v>
      </c>
      <c r="B190" s="432">
        <v>144000</v>
      </c>
      <c r="C190" s="433">
        <v>42193</v>
      </c>
      <c r="D190" s="432">
        <v>144000</v>
      </c>
      <c r="E190" s="434">
        <v>0</v>
      </c>
    </row>
    <row r="191" spans="1:5" ht="15.75" x14ac:dyDescent="0.25">
      <c r="A191" s="431" t="s">
        <v>1471</v>
      </c>
      <c r="B191" s="432">
        <v>1001102</v>
      </c>
      <c r="C191" s="433">
        <v>42202</v>
      </c>
      <c r="D191" s="432">
        <v>1001102</v>
      </c>
      <c r="E191" s="434">
        <v>0</v>
      </c>
    </row>
    <row r="192" spans="1:5" ht="15.75" x14ac:dyDescent="0.25">
      <c r="A192" s="431" t="s">
        <v>1472</v>
      </c>
      <c r="B192" s="432">
        <v>31212</v>
      </c>
      <c r="C192" s="433">
        <v>42174</v>
      </c>
      <c r="D192" s="432">
        <v>31212</v>
      </c>
      <c r="E192" s="434">
        <v>0</v>
      </c>
    </row>
    <row r="193" spans="1:5" ht="15.75" x14ac:dyDescent="0.25">
      <c r="A193" s="431" t="s">
        <v>1473</v>
      </c>
      <c r="B193" s="432">
        <v>17000</v>
      </c>
      <c r="C193" s="433">
        <v>42228</v>
      </c>
      <c r="D193" s="432">
        <v>17000</v>
      </c>
      <c r="E193" s="434">
        <v>0</v>
      </c>
    </row>
    <row r="194" spans="1:5" ht="15.75" x14ac:dyDescent="0.25">
      <c r="A194" s="431" t="s">
        <v>1474</v>
      </c>
      <c r="B194" s="432">
        <v>94800</v>
      </c>
      <c r="C194" s="433">
        <v>42298</v>
      </c>
      <c r="D194" s="432">
        <v>94800</v>
      </c>
      <c r="E194" s="434">
        <v>0</v>
      </c>
    </row>
    <row r="195" spans="1:5" ht="15.75" x14ac:dyDescent="0.25">
      <c r="A195" s="431" t="s">
        <v>1475</v>
      </c>
      <c r="B195" s="432">
        <v>87000</v>
      </c>
      <c r="C195" s="433">
        <v>42466</v>
      </c>
      <c r="D195" s="432">
        <v>87000</v>
      </c>
      <c r="E195" s="434">
        <v>0</v>
      </c>
    </row>
    <row r="196" spans="1:5" ht="15.75" x14ac:dyDescent="0.25">
      <c r="A196" s="431" t="s">
        <v>1476</v>
      </c>
      <c r="B196" s="432">
        <v>94400</v>
      </c>
      <c r="C196" s="433">
        <v>42482</v>
      </c>
      <c r="D196" s="432">
        <v>94400</v>
      </c>
      <c r="E196" s="434">
        <v>0</v>
      </c>
    </row>
    <row r="197" spans="1:5" ht="15.75" x14ac:dyDescent="0.25">
      <c r="A197" s="431" t="s">
        <v>1476</v>
      </c>
      <c r="B197" s="432">
        <v>73900</v>
      </c>
      <c r="C197" s="433">
        <v>42724</v>
      </c>
      <c r="D197" s="432">
        <v>73900</v>
      </c>
      <c r="E197" s="434">
        <v>0</v>
      </c>
    </row>
    <row r="198" spans="1:5" ht="15.75" x14ac:dyDescent="0.25">
      <c r="A198" s="431" t="s">
        <v>1477</v>
      </c>
      <c r="B198" s="432">
        <v>27000</v>
      </c>
      <c r="C198" s="433">
        <v>42990</v>
      </c>
      <c r="D198" s="432">
        <v>27000</v>
      </c>
      <c r="E198" s="434">
        <v>0</v>
      </c>
    </row>
    <row r="199" spans="1:5" ht="15.75" x14ac:dyDescent="0.25">
      <c r="A199" s="431" t="s">
        <v>1478</v>
      </c>
      <c r="B199" s="432">
        <v>82270</v>
      </c>
      <c r="C199" s="433">
        <v>42988</v>
      </c>
      <c r="D199" s="432">
        <v>63073.831372549044</v>
      </c>
      <c r="E199" s="434">
        <v>19196.168627450956</v>
      </c>
    </row>
    <row r="200" spans="1:5" ht="15.75" x14ac:dyDescent="0.25">
      <c r="A200" s="431" t="s">
        <v>1479</v>
      </c>
      <c r="B200" s="432">
        <v>102800</v>
      </c>
      <c r="C200" s="433">
        <v>42988</v>
      </c>
      <c r="D200" s="432">
        <v>78813.333333333328</v>
      </c>
      <c r="E200" s="434">
        <v>23986.666666666672</v>
      </c>
    </row>
    <row r="201" spans="1:5" ht="15.75" x14ac:dyDescent="0.25">
      <c r="A201" s="431" t="s">
        <v>1480</v>
      </c>
      <c r="B201" s="432">
        <v>35600</v>
      </c>
      <c r="C201" s="433">
        <v>43069</v>
      </c>
      <c r="D201" s="432">
        <v>26106.666666666664</v>
      </c>
      <c r="E201" s="434">
        <v>9493.3333333333358</v>
      </c>
    </row>
    <row r="202" spans="1:5" ht="15.75" x14ac:dyDescent="0.25">
      <c r="A202" s="431" t="s">
        <v>1481</v>
      </c>
      <c r="B202" s="432">
        <v>63672</v>
      </c>
      <c r="C202" s="433">
        <v>43223</v>
      </c>
      <c r="D202" s="432">
        <v>40325.599999999999</v>
      </c>
      <c r="E202" s="434">
        <v>23346.400000000001</v>
      </c>
    </row>
    <row r="203" spans="1:5" ht="15.75" x14ac:dyDescent="0.25">
      <c r="A203" s="431" t="s">
        <v>1482</v>
      </c>
      <c r="B203" s="432">
        <v>217911</v>
      </c>
      <c r="C203" s="433">
        <v>43209</v>
      </c>
      <c r="D203" s="432">
        <v>141642.15</v>
      </c>
      <c r="E203" s="434">
        <v>76268.850000000006</v>
      </c>
    </row>
    <row r="204" spans="1:5" ht="15.75" x14ac:dyDescent="0.25">
      <c r="A204" s="431" t="s">
        <v>1482</v>
      </c>
      <c r="B204" s="432">
        <v>83275</v>
      </c>
      <c r="C204" s="433">
        <v>43209</v>
      </c>
      <c r="D204" s="432">
        <v>54128.75</v>
      </c>
      <c r="E204" s="434">
        <v>29146.25</v>
      </c>
    </row>
    <row r="205" spans="1:5" ht="15.75" x14ac:dyDescent="0.25">
      <c r="A205" s="431" t="s">
        <v>1483</v>
      </c>
      <c r="B205" s="432">
        <v>140624</v>
      </c>
      <c r="C205" s="433">
        <v>43239</v>
      </c>
      <c r="D205" s="432">
        <v>89061.866666666669</v>
      </c>
      <c r="E205" s="434">
        <v>51562.133333333331</v>
      </c>
    </row>
    <row r="206" spans="1:5" ht="15.75" x14ac:dyDescent="0.25">
      <c r="A206" s="431" t="s">
        <v>1483</v>
      </c>
      <c r="B206" s="432">
        <v>40000</v>
      </c>
      <c r="C206" s="433">
        <v>43239</v>
      </c>
      <c r="D206" s="432">
        <v>15680</v>
      </c>
      <c r="E206" s="434">
        <v>24320</v>
      </c>
    </row>
    <row r="207" spans="1:5" ht="15.75" x14ac:dyDescent="0.25">
      <c r="A207" s="431" t="s">
        <v>1484</v>
      </c>
      <c r="B207" s="432">
        <v>28600</v>
      </c>
      <c r="C207" s="433">
        <v>43277</v>
      </c>
      <c r="D207" s="432">
        <v>17636.666666666668</v>
      </c>
      <c r="E207" s="434">
        <v>10963.333333333332</v>
      </c>
    </row>
    <row r="208" spans="1:5" ht="15.75" x14ac:dyDescent="0.25">
      <c r="A208" s="431" t="s">
        <v>1485</v>
      </c>
      <c r="B208" s="432">
        <v>10934</v>
      </c>
      <c r="C208" s="433">
        <v>43481</v>
      </c>
      <c r="D208" s="432">
        <v>10934</v>
      </c>
      <c r="E208" s="434">
        <v>0</v>
      </c>
    </row>
    <row r="209" spans="1:5" ht="15.75" x14ac:dyDescent="0.25">
      <c r="A209" s="431" t="s">
        <v>1486</v>
      </c>
      <c r="B209" s="432">
        <v>13559</v>
      </c>
      <c r="C209" s="433">
        <v>43536</v>
      </c>
      <c r="D209" s="432">
        <v>13559</v>
      </c>
      <c r="E209" s="434">
        <v>0</v>
      </c>
    </row>
    <row r="210" spans="1:5" ht="15.75" x14ac:dyDescent="0.25">
      <c r="A210" s="431" t="s">
        <v>1487</v>
      </c>
      <c r="B210" s="432">
        <v>84453.13</v>
      </c>
      <c r="C210" s="433">
        <v>43551</v>
      </c>
      <c r="D210" s="432">
        <v>39411.460666666666</v>
      </c>
      <c r="E210" s="434">
        <v>45041.669333333339</v>
      </c>
    </row>
    <row r="211" spans="1:5" ht="15.75" x14ac:dyDescent="0.25">
      <c r="A211" s="431" t="s">
        <v>1484</v>
      </c>
      <c r="B211" s="432">
        <v>29000</v>
      </c>
      <c r="C211" s="433">
        <v>43651</v>
      </c>
      <c r="D211" s="432">
        <v>11600</v>
      </c>
      <c r="E211" s="434">
        <v>17400</v>
      </c>
    </row>
    <row r="212" spans="1:5" ht="15.75" x14ac:dyDescent="0.25">
      <c r="A212" s="431" t="s">
        <v>1488</v>
      </c>
      <c r="B212" s="432">
        <v>78336</v>
      </c>
      <c r="C212" s="433">
        <v>44074</v>
      </c>
      <c r="D212" s="432">
        <v>14361.599999999999</v>
      </c>
      <c r="E212" s="434">
        <v>63974.400000000001</v>
      </c>
    </row>
    <row r="213" spans="1:5" ht="15.75" x14ac:dyDescent="0.25">
      <c r="A213" s="431" t="s">
        <v>1489</v>
      </c>
      <c r="B213" s="432">
        <v>102500</v>
      </c>
      <c r="C213" s="433">
        <v>44019</v>
      </c>
      <c r="D213" s="432">
        <v>20500</v>
      </c>
      <c r="E213" s="434">
        <v>82000</v>
      </c>
    </row>
    <row r="214" spans="1:5" ht="15.75" x14ac:dyDescent="0.25">
      <c r="A214" s="431" t="s">
        <v>1490</v>
      </c>
      <c r="B214" s="432">
        <v>96000</v>
      </c>
      <c r="C214" s="433">
        <v>44250</v>
      </c>
      <c r="D214" s="432">
        <v>8000</v>
      </c>
      <c r="E214" s="434">
        <v>88000</v>
      </c>
    </row>
    <row r="215" spans="1:5" ht="15.75" x14ac:dyDescent="0.25">
      <c r="A215" s="431" t="s">
        <v>1491</v>
      </c>
      <c r="B215" s="432">
        <v>74976</v>
      </c>
      <c r="C215" s="433">
        <v>44280</v>
      </c>
      <c r="D215" s="432">
        <v>4998.3999999999996</v>
      </c>
      <c r="E215" s="434">
        <v>69977.600000000006</v>
      </c>
    </row>
    <row r="216" spans="1:5" ht="15.75" x14ac:dyDescent="0.25">
      <c r="A216" s="431" t="s">
        <v>1492</v>
      </c>
      <c r="B216" s="432">
        <v>12110</v>
      </c>
      <c r="C216" s="433">
        <v>44280</v>
      </c>
      <c r="D216" s="432">
        <v>807.33333333333337</v>
      </c>
      <c r="E216" s="434">
        <v>11302.666666666666</v>
      </c>
    </row>
    <row r="217" spans="1:5" ht="15.75" x14ac:dyDescent="0.25">
      <c r="A217" s="431" t="s">
        <v>1493</v>
      </c>
      <c r="B217" s="432">
        <v>38281</v>
      </c>
      <c r="C217" s="433">
        <v>44274</v>
      </c>
      <c r="D217" s="432">
        <v>2552.0666666666666</v>
      </c>
      <c r="E217" s="434">
        <v>35728.933333333334</v>
      </c>
    </row>
    <row r="218" spans="1:5" ht="15.75" x14ac:dyDescent="0.25">
      <c r="A218" s="453"/>
      <c r="B218" s="432"/>
      <c r="C218" s="433"/>
      <c r="D218" s="451"/>
      <c r="E218" s="452"/>
    </row>
    <row r="219" spans="1:5" ht="15.75" x14ac:dyDescent="0.25">
      <c r="A219" s="439" t="s">
        <v>120</v>
      </c>
      <c r="B219" s="442">
        <v>9087499.6300000008</v>
      </c>
      <c r="C219" s="441"/>
      <c r="D219" s="442">
        <v>8405791.2253725491</v>
      </c>
      <c r="E219" s="442">
        <v>681708.40462745097</v>
      </c>
    </row>
    <row r="220" spans="1:5" ht="15.75" x14ac:dyDescent="0.25">
      <c r="A220" s="454" t="s">
        <v>1421</v>
      </c>
      <c r="B220" s="432"/>
      <c r="C220" s="435"/>
      <c r="D220" s="451"/>
      <c r="E220" s="452"/>
    </row>
    <row r="221" spans="1:5" ht="15.75" x14ac:dyDescent="0.25">
      <c r="A221" s="427" t="s">
        <v>1494</v>
      </c>
      <c r="B221" s="428"/>
      <c r="C221" s="437"/>
      <c r="D221" s="449"/>
      <c r="E221" s="450"/>
    </row>
    <row r="222" spans="1:5" ht="15.75" x14ac:dyDescent="0.25">
      <c r="A222" s="431" t="s">
        <v>1495</v>
      </c>
      <c r="B222" s="432">
        <v>13500</v>
      </c>
      <c r="C222" s="433">
        <v>32356</v>
      </c>
      <c r="D222" s="432">
        <v>13500</v>
      </c>
      <c r="E222" s="434">
        <v>0</v>
      </c>
    </row>
    <row r="223" spans="1:5" ht="15.75" x14ac:dyDescent="0.25">
      <c r="A223" s="431" t="s">
        <v>1496</v>
      </c>
      <c r="B223" s="432">
        <v>41334.199999999997</v>
      </c>
      <c r="C223" s="433">
        <v>34067</v>
      </c>
      <c r="D223" s="432">
        <v>41334.199999999997</v>
      </c>
      <c r="E223" s="434">
        <v>0</v>
      </c>
    </row>
    <row r="224" spans="1:5" ht="15.75" x14ac:dyDescent="0.25">
      <c r="A224" s="431" t="s">
        <v>1497</v>
      </c>
      <c r="B224" s="432">
        <v>30000</v>
      </c>
      <c r="C224" s="433">
        <v>37569</v>
      </c>
      <c r="D224" s="432">
        <v>30000</v>
      </c>
      <c r="E224" s="434">
        <v>0</v>
      </c>
    </row>
    <row r="225" spans="1:5" ht="15.75" x14ac:dyDescent="0.25">
      <c r="A225" s="431" t="s">
        <v>1498</v>
      </c>
      <c r="B225" s="432">
        <v>15065</v>
      </c>
      <c r="C225" s="433">
        <v>38356</v>
      </c>
      <c r="D225" s="432">
        <v>15065</v>
      </c>
      <c r="E225" s="434">
        <v>0</v>
      </c>
    </row>
    <row r="226" spans="1:5" ht="15.75" x14ac:dyDescent="0.25">
      <c r="A226" s="431" t="s">
        <v>1497</v>
      </c>
      <c r="B226" s="432">
        <v>10176</v>
      </c>
      <c r="C226" s="433">
        <v>35135</v>
      </c>
      <c r="D226" s="432">
        <v>10176</v>
      </c>
      <c r="E226" s="434">
        <v>0</v>
      </c>
    </row>
    <row r="227" spans="1:5" ht="15.75" x14ac:dyDescent="0.25">
      <c r="A227" s="431" t="s">
        <v>1499</v>
      </c>
      <c r="B227" s="432">
        <v>35738</v>
      </c>
      <c r="C227" s="433">
        <v>39142</v>
      </c>
      <c r="D227" s="432">
        <v>35738</v>
      </c>
      <c r="E227" s="434">
        <v>0</v>
      </c>
    </row>
    <row r="228" spans="1:5" ht="15.75" x14ac:dyDescent="0.25">
      <c r="A228" s="431" t="s">
        <v>1500</v>
      </c>
      <c r="B228" s="432">
        <v>14843</v>
      </c>
      <c r="C228" s="433">
        <v>39426</v>
      </c>
      <c r="D228" s="432">
        <v>14843</v>
      </c>
      <c r="E228" s="434">
        <v>0</v>
      </c>
    </row>
    <row r="229" spans="1:5" ht="15.75" x14ac:dyDescent="0.25">
      <c r="A229" s="431" t="s">
        <v>1501</v>
      </c>
      <c r="B229" s="432">
        <v>492889</v>
      </c>
      <c r="C229" s="433">
        <v>39428</v>
      </c>
      <c r="D229" s="432">
        <v>492889</v>
      </c>
      <c r="E229" s="434">
        <v>0</v>
      </c>
    </row>
    <row r="230" spans="1:5" ht="15.75" x14ac:dyDescent="0.25">
      <c r="A230" s="431" t="s">
        <v>1502</v>
      </c>
      <c r="B230" s="432">
        <v>12938</v>
      </c>
      <c r="C230" s="433">
        <v>39817</v>
      </c>
      <c r="D230" s="432">
        <v>12938</v>
      </c>
      <c r="E230" s="434">
        <v>0</v>
      </c>
    </row>
    <row r="231" spans="1:5" ht="15.75" x14ac:dyDescent="0.25">
      <c r="A231" s="431" t="s">
        <v>1503</v>
      </c>
      <c r="B231" s="432">
        <v>67050</v>
      </c>
      <c r="C231" s="433">
        <v>40508</v>
      </c>
      <c r="D231" s="432">
        <v>67050</v>
      </c>
      <c r="E231" s="434">
        <v>0</v>
      </c>
    </row>
    <row r="232" spans="1:5" ht="15.75" x14ac:dyDescent="0.25">
      <c r="A232" s="431" t="s">
        <v>1504</v>
      </c>
      <c r="B232" s="432">
        <v>14020</v>
      </c>
      <c r="C232" s="433">
        <v>40597</v>
      </c>
      <c r="D232" s="432">
        <v>14020</v>
      </c>
      <c r="E232" s="434">
        <v>0</v>
      </c>
    </row>
    <row r="233" spans="1:5" ht="15.75" x14ac:dyDescent="0.25">
      <c r="A233" s="431" t="s">
        <v>1505</v>
      </c>
      <c r="B233" s="432">
        <v>199930</v>
      </c>
      <c r="C233" s="433">
        <v>40746</v>
      </c>
      <c r="D233" s="432">
        <v>199930</v>
      </c>
      <c r="E233" s="434">
        <v>0</v>
      </c>
    </row>
    <row r="234" spans="1:5" ht="15.75" x14ac:dyDescent="0.25">
      <c r="A234" s="431" t="s">
        <v>1506</v>
      </c>
      <c r="B234" s="432">
        <v>60817</v>
      </c>
      <c r="C234" s="433">
        <v>40784</v>
      </c>
      <c r="D234" s="432">
        <v>60817</v>
      </c>
      <c r="E234" s="434">
        <v>0</v>
      </c>
    </row>
    <row r="235" spans="1:5" ht="15.75" x14ac:dyDescent="0.25">
      <c r="A235" s="431" t="s">
        <v>1507</v>
      </c>
      <c r="B235" s="432">
        <v>13688</v>
      </c>
      <c r="C235" s="433">
        <v>40931</v>
      </c>
      <c r="D235" s="432">
        <v>13688</v>
      </c>
      <c r="E235" s="434">
        <v>0</v>
      </c>
    </row>
    <row r="236" spans="1:5" ht="15.75" x14ac:dyDescent="0.25">
      <c r="A236" s="431" t="s">
        <v>1508</v>
      </c>
      <c r="B236" s="432">
        <v>27266</v>
      </c>
      <c r="C236" s="433">
        <v>40931</v>
      </c>
      <c r="D236" s="432">
        <v>27266</v>
      </c>
      <c r="E236" s="434">
        <v>0</v>
      </c>
    </row>
    <row r="237" spans="1:5" ht="15.75" x14ac:dyDescent="0.25">
      <c r="A237" s="431" t="s">
        <v>1509</v>
      </c>
      <c r="B237" s="432">
        <v>29345</v>
      </c>
      <c r="C237" s="433">
        <v>41088</v>
      </c>
      <c r="D237" s="432">
        <v>29345</v>
      </c>
      <c r="E237" s="434">
        <v>0</v>
      </c>
    </row>
    <row r="238" spans="1:5" ht="15.75" x14ac:dyDescent="0.25">
      <c r="A238" s="431" t="s">
        <v>1510</v>
      </c>
      <c r="B238" s="432">
        <v>1034563</v>
      </c>
      <c r="C238" s="433">
        <v>39458</v>
      </c>
      <c r="D238" s="432">
        <v>1034563</v>
      </c>
      <c r="E238" s="434">
        <v>0</v>
      </c>
    </row>
    <row r="239" spans="1:5" ht="15.75" x14ac:dyDescent="0.25">
      <c r="A239" s="431" t="s">
        <v>1510</v>
      </c>
      <c r="B239" s="432">
        <v>408262</v>
      </c>
      <c r="C239" s="433">
        <v>39814</v>
      </c>
      <c r="D239" s="432">
        <v>408262</v>
      </c>
      <c r="E239" s="434">
        <v>0</v>
      </c>
    </row>
    <row r="240" spans="1:5" ht="15.75" x14ac:dyDescent="0.25">
      <c r="A240" s="431" t="s">
        <v>1511</v>
      </c>
      <c r="B240" s="432">
        <v>13500</v>
      </c>
      <c r="C240" s="433">
        <v>39002</v>
      </c>
      <c r="D240" s="432">
        <v>13500</v>
      </c>
      <c r="E240" s="434">
        <v>0</v>
      </c>
    </row>
    <row r="241" spans="1:5" ht="15.75" x14ac:dyDescent="0.25">
      <c r="A241" s="431" t="s">
        <v>1512</v>
      </c>
      <c r="B241" s="432">
        <v>17850</v>
      </c>
      <c r="C241" s="433">
        <v>39002</v>
      </c>
      <c r="D241" s="432">
        <v>17850</v>
      </c>
      <c r="E241" s="434">
        <v>0</v>
      </c>
    </row>
    <row r="242" spans="1:5" ht="15.75" x14ac:dyDescent="0.25">
      <c r="A242" s="431" t="s">
        <v>1513</v>
      </c>
      <c r="B242" s="432">
        <v>33525</v>
      </c>
      <c r="C242" s="433">
        <v>40492</v>
      </c>
      <c r="D242" s="432">
        <v>33525</v>
      </c>
      <c r="E242" s="434">
        <v>0</v>
      </c>
    </row>
    <row r="243" spans="1:5" ht="15.75" x14ac:dyDescent="0.25">
      <c r="A243" s="431" t="s">
        <v>1514</v>
      </c>
      <c r="B243" s="432">
        <v>349200</v>
      </c>
      <c r="C243" s="433">
        <v>41730</v>
      </c>
      <c r="D243" s="432">
        <v>253170</v>
      </c>
      <c r="E243" s="434">
        <v>96030</v>
      </c>
    </row>
    <row r="244" spans="1:5" ht="15.75" x14ac:dyDescent="0.25">
      <c r="A244" s="431" t="s">
        <v>1515</v>
      </c>
      <c r="B244" s="432">
        <v>3855435</v>
      </c>
      <c r="C244" s="433">
        <v>41982</v>
      </c>
      <c r="D244" s="432">
        <v>3855435</v>
      </c>
      <c r="E244" s="434">
        <v>0</v>
      </c>
    </row>
    <row r="245" spans="1:5" ht="15.75" x14ac:dyDescent="0.25">
      <c r="A245" s="431" t="s">
        <v>1516</v>
      </c>
      <c r="B245" s="432">
        <v>23400</v>
      </c>
      <c r="C245" s="433">
        <v>42821</v>
      </c>
      <c r="D245" s="432">
        <v>10140</v>
      </c>
      <c r="E245" s="434">
        <v>13260</v>
      </c>
    </row>
    <row r="246" spans="1:5" ht="15.75" x14ac:dyDescent="0.25">
      <c r="A246" s="431" t="s">
        <v>1517</v>
      </c>
      <c r="B246" s="432">
        <v>47588</v>
      </c>
      <c r="C246" s="433">
        <v>42740</v>
      </c>
      <c r="D246" s="432">
        <v>21414.600000000002</v>
      </c>
      <c r="E246" s="434">
        <v>26173.399999999998</v>
      </c>
    </row>
    <row r="247" spans="1:5" ht="15.75" x14ac:dyDescent="0.25">
      <c r="A247" s="431" t="s">
        <v>1497</v>
      </c>
      <c r="B247" s="432">
        <v>60125</v>
      </c>
      <c r="C247" s="433">
        <v>43388</v>
      </c>
      <c r="D247" s="432">
        <v>16534.375</v>
      </c>
      <c r="E247" s="434">
        <v>43590.625</v>
      </c>
    </row>
    <row r="248" spans="1:5" ht="15.75" x14ac:dyDescent="0.25">
      <c r="A248" s="431" t="s">
        <v>1518</v>
      </c>
      <c r="B248" s="432">
        <v>25000</v>
      </c>
      <c r="C248" s="433">
        <v>43447</v>
      </c>
      <c r="D248" s="432">
        <v>6458.3333333333339</v>
      </c>
      <c r="E248" s="434">
        <v>18541.666666666664</v>
      </c>
    </row>
    <row r="249" spans="1:5" ht="15.75" x14ac:dyDescent="0.25">
      <c r="A249" s="431" t="s">
        <v>1498</v>
      </c>
      <c r="B249" s="432">
        <v>45318</v>
      </c>
      <c r="C249" s="433">
        <v>44224</v>
      </c>
      <c r="D249" s="432">
        <v>2265.9000000000005</v>
      </c>
      <c r="E249" s="434">
        <v>43052.1</v>
      </c>
    </row>
    <row r="250" spans="1:5" ht="15.75" x14ac:dyDescent="0.25">
      <c r="A250" s="431" t="s">
        <v>1519</v>
      </c>
      <c r="B250" s="432">
        <v>30304</v>
      </c>
      <c r="C250" s="433">
        <v>44224</v>
      </c>
      <c r="D250" s="432">
        <v>1515.2000000000003</v>
      </c>
      <c r="E250" s="434">
        <v>28788.799999999999</v>
      </c>
    </row>
    <row r="251" spans="1:5" ht="15.75" x14ac:dyDescent="0.25">
      <c r="A251" s="431" t="s">
        <v>1520</v>
      </c>
      <c r="B251" s="432">
        <v>50100</v>
      </c>
      <c r="C251" s="433">
        <v>44224</v>
      </c>
      <c r="D251" s="432">
        <v>2505</v>
      </c>
      <c r="E251" s="434">
        <v>47595</v>
      </c>
    </row>
    <row r="252" spans="1:5" ht="15.75" x14ac:dyDescent="0.25">
      <c r="A252" s="431" t="s">
        <v>1521</v>
      </c>
      <c r="B252" s="432">
        <v>105714</v>
      </c>
      <c r="C252" s="433">
        <v>44224</v>
      </c>
      <c r="D252" s="432">
        <v>5285.6999999999989</v>
      </c>
      <c r="E252" s="434">
        <v>100428.3</v>
      </c>
    </row>
    <row r="253" spans="1:5" ht="15.75" x14ac:dyDescent="0.25">
      <c r="A253" s="431"/>
      <c r="B253" s="432"/>
      <c r="C253" s="433"/>
      <c r="D253" s="432"/>
      <c r="E253" s="434"/>
    </row>
    <row r="254" spans="1:5" ht="15.75" x14ac:dyDescent="0.25">
      <c r="A254" s="431"/>
      <c r="B254" s="432"/>
      <c r="C254" s="433"/>
      <c r="D254" s="432"/>
      <c r="E254" s="434"/>
    </row>
    <row r="255" spans="1:5" ht="15.75" x14ac:dyDescent="0.25">
      <c r="A255" s="453"/>
      <c r="B255" s="432"/>
      <c r="C255" s="433"/>
      <c r="D255" s="451"/>
      <c r="E255" s="452"/>
    </row>
    <row r="256" spans="1:5" ht="15.75" x14ac:dyDescent="0.25">
      <c r="A256" s="439" t="s">
        <v>120</v>
      </c>
      <c r="B256" s="443">
        <v>7178483.2000000002</v>
      </c>
      <c r="C256" s="455"/>
      <c r="D256" s="443">
        <v>6761023.3083333336</v>
      </c>
      <c r="E256" s="443">
        <v>417459.89166666666</v>
      </c>
    </row>
    <row r="257" spans="1:5" ht="15.75" x14ac:dyDescent="0.25">
      <c r="A257" s="444" t="s">
        <v>1421</v>
      </c>
      <c r="B257" s="445"/>
      <c r="C257" s="456"/>
      <c r="D257" s="447"/>
      <c r="E257" s="448"/>
    </row>
    <row r="258" spans="1:5" ht="15.75" x14ac:dyDescent="0.25">
      <c r="A258" s="436" t="s">
        <v>1522</v>
      </c>
      <c r="B258" s="428"/>
      <c r="C258" s="457"/>
      <c r="D258" s="449"/>
      <c r="E258" s="450"/>
    </row>
    <row r="259" spans="1:5" ht="15.75" x14ac:dyDescent="0.25">
      <c r="A259" s="431" t="s">
        <v>1523</v>
      </c>
      <c r="B259" s="432">
        <v>675000</v>
      </c>
      <c r="C259" s="433">
        <v>37803</v>
      </c>
      <c r="D259" s="432">
        <v>675000</v>
      </c>
      <c r="E259" s="434">
        <v>0</v>
      </c>
    </row>
    <row r="260" spans="1:5" ht="15.75" x14ac:dyDescent="0.25">
      <c r="A260" s="431" t="s">
        <v>1524</v>
      </c>
      <c r="B260" s="432">
        <v>234000</v>
      </c>
      <c r="C260" s="433">
        <v>38078</v>
      </c>
      <c r="D260" s="432">
        <v>234000</v>
      </c>
      <c r="E260" s="434">
        <v>0</v>
      </c>
    </row>
    <row r="261" spans="1:5" ht="15.75" x14ac:dyDescent="0.25">
      <c r="A261" s="431" t="s">
        <v>1525</v>
      </c>
      <c r="B261" s="432">
        <v>779748</v>
      </c>
      <c r="C261" s="433">
        <v>38260</v>
      </c>
      <c r="D261" s="432">
        <v>779748</v>
      </c>
      <c r="E261" s="434">
        <v>0</v>
      </c>
    </row>
    <row r="262" spans="1:5" ht="15.75" x14ac:dyDescent="0.25">
      <c r="A262" s="431" t="s">
        <v>1526</v>
      </c>
      <c r="B262" s="432">
        <v>26800</v>
      </c>
      <c r="C262" s="433">
        <v>38490</v>
      </c>
      <c r="D262" s="432">
        <v>26800</v>
      </c>
      <c r="E262" s="434">
        <v>0</v>
      </c>
    </row>
    <row r="263" spans="1:5" ht="15.75" x14ac:dyDescent="0.25">
      <c r="A263" s="431" t="s">
        <v>1527</v>
      </c>
      <c r="B263" s="432">
        <v>61760</v>
      </c>
      <c r="C263" s="433">
        <v>40269</v>
      </c>
      <c r="D263" s="432">
        <v>61760</v>
      </c>
      <c r="E263" s="434">
        <v>0</v>
      </c>
    </row>
    <row r="264" spans="1:5" ht="15.75" x14ac:dyDescent="0.25">
      <c r="A264" s="431" t="s">
        <v>1528</v>
      </c>
      <c r="B264" s="432">
        <v>827740</v>
      </c>
      <c r="C264" s="433">
        <v>40269</v>
      </c>
      <c r="D264" s="432">
        <v>827740</v>
      </c>
      <c r="E264" s="434">
        <v>0</v>
      </c>
    </row>
    <row r="265" spans="1:5" ht="15.75" x14ac:dyDescent="0.25">
      <c r="A265" s="431" t="s">
        <v>1529</v>
      </c>
      <c r="B265" s="432">
        <v>34580</v>
      </c>
      <c r="C265" s="433">
        <v>40269</v>
      </c>
      <c r="D265" s="432">
        <v>34580</v>
      </c>
      <c r="E265" s="434">
        <v>0</v>
      </c>
    </row>
    <row r="266" spans="1:5" ht="15.75" x14ac:dyDescent="0.25">
      <c r="A266" s="431" t="s">
        <v>1530</v>
      </c>
      <c r="B266" s="432">
        <v>1723404</v>
      </c>
      <c r="C266" s="433">
        <v>40485</v>
      </c>
      <c r="D266" s="432">
        <v>1723404</v>
      </c>
      <c r="E266" s="434">
        <v>0</v>
      </c>
    </row>
    <row r="267" spans="1:5" ht="15.75" x14ac:dyDescent="0.25">
      <c r="A267" s="431" t="s">
        <v>1531</v>
      </c>
      <c r="B267" s="432">
        <v>417900</v>
      </c>
      <c r="C267" s="433">
        <v>40507</v>
      </c>
      <c r="D267" s="432">
        <v>417900</v>
      </c>
      <c r="E267" s="434">
        <v>0</v>
      </c>
    </row>
    <row r="268" spans="1:5" ht="15.75" x14ac:dyDescent="0.25">
      <c r="A268" s="431" t="s">
        <v>1532</v>
      </c>
      <c r="B268" s="432">
        <v>213115</v>
      </c>
      <c r="C268" s="433">
        <v>40501</v>
      </c>
      <c r="D268" s="432">
        <v>213115</v>
      </c>
      <c r="E268" s="434">
        <v>0</v>
      </c>
    </row>
    <row r="269" spans="1:5" ht="15.75" x14ac:dyDescent="0.25">
      <c r="A269" s="431" t="s">
        <v>1533</v>
      </c>
      <c r="B269" s="432">
        <v>932613</v>
      </c>
      <c r="C269" s="433">
        <v>40731</v>
      </c>
      <c r="D269" s="432">
        <v>932613</v>
      </c>
      <c r="E269" s="434">
        <v>0</v>
      </c>
    </row>
    <row r="270" spans="1:5" ht="15.75" x14ac:dyDescent="0.25">
      <c r="A270" s="431" t="s">
        <v>1534</v>
      </c>
      <c r="B270" s="432">
        <v>216720</v>
      </c>
      <c r="C270" s="433">
        <v>41091</v>
      </c>
      <c r="D270" s="432">
        <v>216720</v>
      </c>
      <c r="E270" s="434">
        <v>0</v>
      </c>
    </row>
    <row r="271" spans="1:5" ht="15.75" x14ac:dyDescent="0.25">
      <c r="A271" s="431" t="s">
        <v>1470</v>
      </c>
      <c r="B271" s="432">
        <v>47250</v>
      </c>
      <c r="C271" s="433">
        <v>42419</v>
      </c>
      <c r="D271" s="432">
        <v>47250</v>
      </c>
      <c r="E271" s="434">
        <v>0</v>
      </c>
    </row>
    <row r="272" spans="1:5" ht="15.75" x14ac:dyDescent="0.25">
      <c r="A272" s="431" t="s">
        <v>1535</v>
      </c>
      <c r="B272" s="432">
        <v>599540</v>
      </c>
      <c r="C272" s="433">
        <v>41155</v>
      </c>
      <c r="D272" s="432">
        <v>599540.29999999993</v>
      </c>
      <c r="E272" s="434">
        <v>0</v>
      </c>
    </row>
    <row r="273" spans="1:5" ht="15.75" x14ac:dyDescent="0.25">
      <c r="A273" s="431" t="s">
        <v>1536</v>
      </c>
      <c r="B273" s="432">
        <v>3663000</v>
      </c>
      <c r="C273" s="433">
        <v>43577</v>
      </c>
      <c r="D273" s="432">
        <v>2645500</v>
      </c>
      <c r="E273" s="434">
        <v>1017500</v>
      </c>
    </row>
    <row r="274" spans="1:5" ht="15.75" x14ac:dyDescent="0.25">
      <c r="A274" s="453"/>
      <c r="B274" s="432"/>
      <c r="C274" s="433"/>
      <c r="D274" s="451"/>
      <c r="E274" s="438"/>
    </row>
    <row r="275" spans="1:5" ht="15.75" x14ac:dyDescent="0.25">
      <c r="A275" s="439" t="s">
        <v>120</v>
      </c>
      <c r="B275" s="443">
        <v>10453170</v>
      </c>
      <c r="C275" s="455"/>
      <c r="D275" s="443">
        <v>9435670.3000000007</v>
      </c>
      <c r="E275" s="443">
        <v>1017500</v>
      </c>
    </row>
    <row r="276" spans="1:5" ht="15.75" x14ac:dyDescent="0.25">
      <c r="A276" s="453"/>
      <c r="B276" s="432"/>
      <c r="C276" s="433"/>
      <c r="D276" s="451"/>
      <c r="E276" s="452"/>
    </row>
    <row r="277" spans="1:5" ht="15.75" x14ac:dyDescent="0.25">
      <c r="A277" s="436" t="s">
        <v>1537</v>
      </c>
      <c r="B277" s="432"/>
      <c r="C277" s="433"/>
      <c r="D277" s="451"/>
      <c r="E277" s="452"/>
    </row>
    <row r="278" spans="1:5" ht="15.75" x14ac:dyDescent="0.25">
      <c r="A278" s="431" t="s">
        <v>1538</v>
      </c>
      <c r="B278" s="432">
        <v>35752</v>
      </c>
      <c r="C278" s="433">
        <v>43684</v>
      </c>
      <c r="D278" s="432">
        <v>13704.933333333332</v>
      </c>
      <c r="E278" s="434">
        <v>22047.066666666666</v>
      </c>
    </row>
    <row r="279" spans="1:5" ht="15.75" x14ac:dyDescent="0.25">
      <c r="A279" s="431" t="s">
        <v>1539</v>
      </c>
      <c r="B279" s="432">
        <v>38098</v>
      </c>
      <c r="C279" s="433">
        <v>41742</v>
      </c>
      <c r="D279" s="432">
        <v>38098</v>
      </c>
      <c r="E279" s="434">
        <v>0</v>
      </c>
    </row>
    <row r="280" spans="1:5" ht="15.75" x14ac:dyDescent="0.25">
      <c r="A280" s="431" t="s">
        <v>399</v>
      </c>
      <c r="B280" s="432">
        <v>35156</v>
      </c>
      <c r="C280" s="433">
        <v>43649</v>
      </c>
      <c r="D280" s="432">
        <v>14062.4</v>
      </c>
      <c r="E280" s="434">
        <v>21093.599999999999</v>
      </c>
    </row>
    <row r="281" spans="1:5" ht="15.75" x14ac:dyDescent="0.25">
      <c r="A281" s="431" t="s">
        <v>399</v>
      </c>
      <c r="B281" s="432">
        <v>35156</v>
      </c>
      <c r="C281" s="433">
        <v>43617</v>
      </c>
      <c r="D281" s="432">
        <v>14648.333333333332</v>
      </c>
      <c r="E281" s="434">
        <v>20507.666666666668</v>
      </c>
    </row>
    <row r="282" spans="1:5" ht="15.75" x14ac:dyDescent="0.25">
      <c r="A282" s="431" t="s">
        <v>399</v>
      </c>
      <c r="B282" s="432">
        <v>35156</v>
      </c>
      <c r="C282" s="433">
        <v>43670</v>
      </c>
      <c r="D282" s="432">
        <v>14062.4</v>
      </c>
      <c r="E282" s="434">
        <v>21093.599999999999</v>
      </c>
    </row>
    <row r="283" spans="1:5" ht="15.75" x14ac:dyDescent="0.25">
      <c r="A283" s="431" t="s">
        <v>399</v>
      </c>
      <c r="B283" s="432">
        <v>35156</v>
      </c>
      <c r="C283" s="433">
        <v>43620</v>
      </c>
      <c r="D283" s="432">
        <v>14648.333333333332</v>
      </c>
      <c r="E283" s="434">
        <v>20507.666666666668</v>
      </c>
    </row>
    <row r="284" spans="1:5" ht="15.75" x14ac:dyDescent="0.25">
      <c r="A284" s="431" t="s">
        <v>399</v>
      </c>
      <c r="B284" s="432">
        <v>35156</v>
      </c>
      <c r="C284" s="433">
        <v>43706</v>
      </c>
      <c r="D284" s="432">
        <v>13476.466666666667</v>
      </c>
      <c r="E284" s="434">
        <v>21679.533333333333</v>
      </c>
    </row>
    <row r="285" spans="1:5" ht="15.75" x14ac:dyDescent="0.25">
      <c r="A285" s="431" t="s">
        <v>399</v>
      </c>
      <c r="B285" s="432">
        <v>34766</v>
      </c>
      <c r="C285" s="433">
        <v>43922</v>
      </c>
      <c r="D285" s="432">
        <v>8691.6875</v>
      </c>
      <c r="E285" s="434">
        <v>26074.3125</v>
      </c>
    </row>
    <row r="286" spans="1:5" ht="15.75" x14ac:dyDescent="0.25">
      <c r="A286" s="431" t="s">
        <v>399</v>
      </c>
      <c r="B286" s="432">
        <v>35454</v>
      </c>
      <c r="C286" s="433">
        <v>43617</v>
      </c>
      <c r="D286" s="432">
        <v>14772.647368421052</v>
      </c>
      <c r="E286" s="434">
        <v>20681.35263157895</v>
      </c>
    </row>
    <row r="287" spans="1:5" ht="15.75" x14ac:dyDescent="0.25">
      <c r="A287" s="431" t="s">
        <v>399</v>
      </c>
      <c r="B287" s="432">
        <v>45000</v>
      </c>
      <c r="C287" s="433">
        <v>43647</v>
      </c>
      <c r="D287" s="432">
        <v>18529.411764705881</v>
      </c>
      <c r="E287" s="434">
        <v>26470.588235294119</v>
      </c>
    </row>
    <row r="288" spans="1:5" ht="15.75" x14ac:dyDescent="0.25">
      <c r="A288" s="453"/>
      <c r="B288" s="432"/>
      <c r="C288" s="433"/>
      <c r="D288" s="451"/>
      <c r="E288" s="434"/>
    </row>
    <row r="289" spans="1:5" ht="15.75" x14ac:dyDescent="0.25">
      <c r="A289" s="453"/>
      <c r="B289" s="432"/>
      <c r="C289" s="433"/>
      <c r="D289" s="451"/>
      <c r="E289" s="434"/>
    </row>
    <row r="290" spans="1:5" ht="15.75" x14ac:dyDescent="0.25">
      <c r="A290" s="439" t="s">
        <v>120</v>
      </c>
      <c r="B290" s="442">
        <v>364850</v>
      </c>
      <c r="C290" s="455"/>
      <c r="D290" s="442">
        <v>164694.61329979356</v>
      </c>
      <c r="E290" s="442">
        <v>200155.38670020641</v>
      </c>
    </row>
    <row r="291" spans="1:5" ht="15.75" x14ac:dyDescent="0.25">
      <c r="A291" s="453" t="s">
        <v>1421</v>
      </c>
      <c r="B291" s="432"/>
      <c r="C291" s="433"/>
      <c r="D291" s="451"/>
      <c r="E291" s="452"/>
    </row>
    <row r="292" spans="1:5" ht="15.75" x14ac:dyDescent="0.25">
      <c r="A292" s="436" t="s">
        <v>1540</v>
      </c>
      <c r="B292" s="432"/>
      <c r="C292" s="433"/>
      <c r="D292" s="451"/>
      <c r="E292" s="452"/>
    </row>
    <row r="293" spans="1:5" ht="15.75" x14ac:dyDescent="0.25">
      <c r="A293" s="431" t="s">
        <v>1541</v>
      </c>
      <c r="B293" s="432">
        <v>24000</v>
      </c>
      <c r="C293" s="433">
        <v>41790</v>
      </c>
      <c r="D293" s="432">
        <v>24000</v>
      </c>
      <c r="E293" s="434">
        <v>0</v>
      </c>
    </row>
    <row r="294" spans="1:5" ht="15.75" x14ac:dyDescent="0.25">
      <c r="A294" s="431" t="s">
        <v>1542</v>
      </c>
      <c r="B294" s="432">
        <v>13000</v>
      </c>
      <c r="C294" s="433">
        <v>41805</v>
      </c>
      <c r="D294" s="432">
        <v>13000</v>
      </c>
      <c r="E294" s="434">
        <v>0</v>
      </c>
    </row>
    <row r="295" spans="1:5" ht="15.75" x14ac:dyDescent="0.25">
      <c r="A295" s="431" t="s">
        <v>1543</v>
      </c>
      <c r="B295" s="432">
        <v>24000</v>
      </c>
      <c r="C295" s="433">
        <v>41905</v>
      </c>
      <c r="D295" s="432">
        <v>24000</v>
      </c>
      <c r="E295" s="434">
        <v>0</v>
      </c>
    </row>
    <row r="296" spans="1:5" ht="15.75" x14ac:dyDescent="0.25">
      <c r="A296" s="431" t="s">
        <v>1543</v>
      </c>
      <c r="B296" s="432">
        <v>20000</v>
      </c>
      <c r="C296" s="433">
        <v>42085</v>
      </c>
      <c r="D296" s="432">
        <v>20000</v>
      </c>
      <c r="E296" s="434">
        <v>0</v>
      </c>
    </row>
    <row r="297" spans="1:5" ht="15.75" x14ac:dyDescent="0.25">
      <c r="A297" s="431" t="s">
        <v>1544</v>
      </c>
      <c r="B297" s="432">
        <v>10300</v>
      </c>
      <c r="C297" s="433">
        <v>42185</v>
      </c>
      <c r="D297" s="432">
        <v>10300</v>
      </c>
      <c r="E297" s="434">
        <v>0</v>
      </c>
    </row>
    <row r="298" spans="1:5" ht="15.75" x14ac:dyDescent="0.25">
      <c r="A298" s="431" t="s">
        <v>1545</v>
      </c>
      <c r="B298" s="432">
        <v>13700</v>
      </c>
      <c r="C298" s="433">
        <v>42183</v>
      </c>
      <c r="D298" s="432">
        <v>13700</v>
      </c>
      <c r="E298" s="434">
        <v>0</v>
      </c>
    </row>
    <row r="299" spans="1:5" ht="15.75" x14ac:dyDescent="0.25">
      <c r="A299" s="431" t="s">
        <v>1543</v>
      </c>
      <c r="B299" s="432">
        <v>23640</v>
      </c>
      <c r="C299" s="433">
        <v>42213</v>
      </c>
      <c r="D299" s="432">
        <v>23640</v>
      </c>
      <c r="E299" s="434">
        <v>0</v>
      </c>
    </row>
    <row r="300" spans="1:5" ht="15.75" x14ac:dyDescent="0.25">
      <c r="A300" s="431" t="s">
        <v>811</v>
      </c>
      <c r="B300" s="432">
        <v>20000</v>
      </c>
      <c r="C300" s="433">
        <v>42205</v>
      </c>
      <c r="D300" s="432">
        <v>20000</v>
      </c>
      <c r="E300" s="434">
        <v>0</v>
      </c>
    </row>
    <row r="301" spans="1:5" ht="15.75" x14ac:dyDescent="0.25">
      <c r="A301" s="431" t="s">
        <v>811</v>
      </c>
      <c r="B301" s="432">
        <v>20000</v>
      </c>
      <c r="C301" s="433">
        <v>42323</v>
      </c>
      <c r="D301" s="432">
        <v>20000</v>
      </c>
      <c r="E301" s="434">
        <v>0</v>
      </c>
    </row>
    <row r="302" spans="1:5" ht="15.75" x14ac:dyDescent="0.25">
      <c r="A302" s="431" t="s">
        <v>1543</v>
      </c>
      <c r="B302" s="432">
        <v>24000</v>
      </c>
      <c r="C302" s="433">
        <v>42330</v>
      </c>
      <c r="D302" s="432">
        <v>24000</v>
      </c>
      <c r="E302" s="434">
        <v>0</v>
      </c>
    </row>
    <row r="303" spans="1:5" ht="15.75" x14ac:dyDescent="0.25">
      <c r="A303" s="431" t="s">
        <v>1546</v>
      </c>
      <c r="B303" s="432">
        <v>24000</v>
      </c>
      <c r="C303" s="433">
        <v>42236</v>
      </c>
      <c r="D303" s="432">
        <v>24000</v>
      </c>
      <c r="E303" s="434">
        <v>0</v>
      </c>
    </row>
    <row r="304" spans="1:5" ht="15.75" x14ac:dyDescent="0.25">
      <c r="A304" s="431" t="s">
        <v>1543</v>
      </c>
      <c r="B304" s="432">
        <v>24000</v>
      </c>
      <c r="C304" s="433">
        <v>42332</v>
      </c>
      <c r="D304" s="432">
        <v>24000</v>
      </c>
      <c r="E304" s="434">
        <v>0</v>
      </c>
    </row>
    <row r="305" spans="1:5" ht="15.75" x14ac:dyDescent="0.25">
      <c r="A305" s="431" t="s">
        <v>1546</v>
      </c>
      <c r="B305" s="432">
        <v>24000</v>
      </c>
      <c r="C305" s="433">
        <v>42565</v>
      </c>
      <c r="D305" s="432">
        <v>24000</v>
      </c>
      <c r="E305" s="434">
        <v>0</v>
      </c>
    </row>
    <row r="306" spans="1:5" ht="15.75" x14ac:dyDescent="0.25">
      <c r="A306" s="431" t="s">
        <v>1546</v>
      </c>
      <c r="B306" s="432">
        <v>24000</v>
      </c>
      <c r="C306" s="433">
        <v>42562</v>
      </c>
      <c r="D306" s="432">
        <v>24000</v>
      </c>
      <c r="E306" s="434">
        <v>0</v>
      </c>
    </row>
    <row r="307" spans="1:5" ht="15.75" x14ac:dyDescent="0.25">
      <c r="A307" s="431" t="s">
        <v>1546</v>
      </c>
      <c r="B307" s="432">
        <v>24000</v>
      </c>
      <c r="C307" s="433">
        <v>42552</v>
      </c>
      <c r="D307" s="432">
        <v>24000</v>
      </c>
      <c r="E307" s="434">
        <v>0</v>
      </c>
    </row>
    <row r="308" spans="1:5" ht="15.75" x14ac:dyDescent="0.25">
      <c r="A308" s="431" t="s">
        <v>1546</v>
      </c>
      <c r="B308" s="432">
        <v>24000</v>
      </c>
      <c r="C308" s="433">
        <v>42571</v>
      </c>
      <c r="D308" s="432">
        <v>24000</v>
      </c>
      <c r="E308" s="434">
        <v>0</v>
      </c>
    </row>
    <row r="309" spans="1:5" ht="15.75" x14ac:dyDescent="0.25">
      <c r="A309" s="431" t="s">
        <v>1546</v>
      </c>
      <c r="B309" s="432">
        <v>24000</v>
      </c>
      <c r="C309" s="433">
        <v>42582</v>
      </c>
      <c r="D309" s="432">
        <v>24000</v>
      </c>
      <c r="E309" s="434">
        <v>0</v>
      </c>
    </row>
    <row r="310" spans="1:5" ht="15.75" x14ac:dyDescent="0.25">
      <c r="A310" s="431" t="s">
        <v>1546</v>
      </c>
      <c r="B310" s="432">
        <v>24000</v>
      </c>
      <c r="C310" s="433">
        <v>42555</v>
      </c>
      <c r="D310" s="432">
        <v>24000</v>
      </c>
      <c r="E310" s="434">
        <v>0</v>
      </c>
    </row>
    <row r="311" spans="1:5" ht="15.75" x14ac:dyDescent="0.25">
      <c r="A311" s="431" t="s">
        <v>1546</v>
      </c>
      <c r="B311" s="432">
        <v>16000</v>
      </c>
      <c r="C311" s="433">
        <v>42916</v>
      </c>
      <c r="D311" s="432">
        <v>16000</v>
      </c>
      <c r="E311" s="434">
        <v>0</v>
      </c>
    </row>
    <row r="312" spans="1:5" ht="15.75" x14ac:dyDescent="0.25">
      <c r="A312" s="431" t="s">
        <v>1546</v>
      </c>
      <c r="B312" s="432">
        <v>24000</v>
      </c>
      <c r="C312" s="433">
        <v>42847</v>
      </c>
      <c r="D312" s="432">
        <v>24000</v>
      </c>
      <c r="E312" s="434">
        <v>0</v>
      </c>
    </row>
    <row r="313" spans="1:5" ht="15.75" x14ac:dyDescent="0.25">
      <c r="A313" s="431" t="s">
        <v>1546</v>
      </c>
      <c r="B313" s="432">
        <v>24000</v>
      </c>
      <c r="C313" s="433">
        <v>42916</v>
      </c>
      <c r="D313" s="432">
        <v>24000</v>
      </c>
      <c r="E313" s="434">
        <v>0</v>
      </c>
    </row>
    <row r="314" spans="1:5" ht="15.75" x14ac:dyDescent="0.25">
      <c r="A314" s="431" t="s">
        <v>1546</v>
      </c>
      <c r="B314" s="432">
        <v>24000</v>
      </c>
      <c r="C314" s="433">
        <v>42939</v>
      </c>
      <c r="D314" s="432">
        <v>24000</v>
      </c>
      <c r="E314" s="434">
        <v>0</v>
      </c>
    </row>
    <row r="315" spans="1:5" ht="15.75" x14ac:dyDescent="0.25">
      <c r="A315" s="431" t="s">
        <v>1546</v>
      </c>
      <c r="B315" s="432">
        <v>24000</v>
      </c>
      <c r="C315" s="433">
        <v>43036</v>
      </c>
      <c r="D315" s="432">
        <v>24000</v>
      </c>
      <c r="E315" s="434">
        <v>0</v>
      </c>
    </row>
    <row r="316" spans="1:5" ht="15.75" x14ac:dyDescent="0.25">
      <c r="A316" s="431" t="s">
        <v>1547</v>
      </c>
      <c r="B316" s="432">
        <v>12020</v>
      </c>
      <c r="C316" s="433">
        <v>43053</v>
      </c>
      <c r="D316" s="432">
        <v>12020</v>
      </c>
      <c r="E316" s="434">
        <v>0</v>
      </c>
    </row>
    <row r="317" spans="1:5" ht="15.75" x14ac:dyDescent="0.25">
      <c r="A317" s="431" t="s">
        <v>1546</v>
      </c>
      <c r="B317" s="432">
        <v>24000</v>
      </c>
      <c r="C317" s="433">
        <v>43097</v>
      </c>
      <c r="D317" s="432">
        <v>24000</v>
      </c>
      <c r="E317" s="434">
        <v>0</v>
      </c>
    </row>
    <row r="318" spans="1:5" ht="15.75" x14ac:dyDescent="0.25">
      <c r="A318" s="431" t="s">
        <v>1546</v>
      </c>
      <c r="B318" s="432">
        <v>24000</v>
      </c>
      <c r="C318" s="433">
        <v>42964</v>
      </c>
      <c r="D318" s="432">
        <v>24000</v>
      </c>
      <c r="E318" s="434">
        <v>0</v>
      </c>
    </row>
    <row r="319" spans="1:5" ht="15.75" x14ac:dyDescent="0.25">
      <c r="A319" s="431" t="s">
        <v>1546</v>
      </c>
      <c r="B319" s="432">
        <v>18750</v>
      </c>
      <c r="C319" s="433">
        <v>43211</v>
      </c>
      <c r="D319" s="432">
        <v>18750</v>
      </c>
      <c r="E319" s="434">
        <v>0</v>
      </c>
    </row>
    <row r="320" spans="1:5" ht="15.75" x14ac:dyDescent="0.25">
      <c r="A320" s="431" t="s">
        <v>1546</v>
      </c>
      <c r="B320" s="432">
        <v>18750</v>
      </c>
      <c r="C320" s="433">
        <v>43236</v>
      </c>
      <c r="D320" s="432">
        <v>18750</v>
      </c>
      <c r="E320" s="434">
        <v>0</v>
      </c>
    </row>
    <row r="321" spans="1:5" ht="15.75" x14ac:dyDescent="0.25">
      <c r="A321" s="431" t="s">
        <v>1546</v>
      </c>
      <c r="B321" s="432">
        <v>18750</v>
      </c>
      <c r="C321" s="433">
        <v>43191</v>
      </c>
      <c r="D321" s="432">
        <v>18750</v>
      </c>
      <c r="E321" s="434">
        <v>0</v>
      </c>
    </row>
    <row r="322" spans="1:5" ht="15.75" x14ac:dyDescent="0.25">
      <c r="A322" s="431" t="s">
        <v>1548</v>
      </c>
      <c r="B322" s="432">
        <v>10538</v>
      </c>
      <c r="C322" s="433">
        <v>43212</v>
      </c>
      <c r="D322" s="432">
        <v>10538</v>
      </c>
      <c r="E322" s="434">
        <v>0</v>
      </c>
    </row>
    <row r="323" spans="1:5" ht="15.75" x14ac:dyDescent="0.25">
      <c r="A323" s="431" t="s">
        <v>1549</v>
      </c>
      <c r="B323" s="432">
        <v>31250</v>
      </c>
      <c r="C323" s="433">
        <v>43314</v>
      </c>
      <c r="D323" s="432">
        <v>18229.166666666668</v>
      </c>
      <c r="E323" s="434">
        <v>13020.833333333332</v>
      </c>
    </row>
    <row r="324" spans="1:5" ht="15.75" x14ac:dyDescent="0.25">
      <c r="A324" s="431" t="s">
        <v>1547</v>
      </c>
      <c r="B324" s="432">
        <v>13728</v>
      </c>
      <c r="C324" s="433">
        <v>43232</v>
      </c>
      <c r="D324" s="432">
        <v>13728</v>
      </c>
      <c r="E324" s="434">
        <v>0</v>
      </c>
    </row>
    <row r="325" spans="1:5" ht="15.75" x14ac:dyDescent="0.25">
      <c r="A325" s="431" t="s">
        <v>1546</v>
      </c>
      <c r="B325" s="432">
        <v>18750</v>
      </c>
      <c r="C325" s="433">
        <v>43300</v>
      </c>
      <c r="D325" s="432">
        <v>18750</v>
      </c>
      <c r="E325" s="434">
        <v>0</v>
      </c>
    </row>
    <row r="326" spans="1:5" ht="15.75" x14ac:dyDescent="0.25">
      <c r="A326" s="431" t="s">
        <v>1550</v>
      </c>
      <c r="B326" s="432">
        <v>14822</v>
      </c>
      <c r="C326" s="433">
        <v>43381</v>
      </c>
      <c r="D326" s="432">
        <v>14822</v>
      </c>
      <c r="E326" s="434">
        <v>0</v>
      </c>
    </row>
    <row r="327" spans="1:5" ht="15.75" x14ac:dyDescent="0.25">
      <c r="A327" s="431" t="s">
        <v>1551</v>
      </c>
      <c r="B327" s="432">
        <v>38125</v>
      </c>
      <c r="C327" s="433">
        <v>43405</v>
      </c>
      <c r="D327" s="432">
        <v>20333.333333333336</v>
      </c>
      <c r="E327" s="434">
        <v>17791.666666666664</v>
      </c>
    </row>
    <row r="328" spans="1:5" ht="15.75" x14ac:dyDescent="0.25">
      <c r="A328" s="431" t="s">
        <v>1552</v>
      </c>
      <c r="B328" s="432">
        <v>12500</v>
      </c>
      <c r="C328" s="433">
        <v>43403</v>
      </c>
      <c r="D328" s="432">
        <v>12500</v>
      </c>
      <c r="E328" s="434">
        <v>0</v>
      </c>
    </row>
    <row r="329" spans="1:5" ht="15.75" x14ac:dyDescent="0.25">
      <c r="A329" s="431" t="s">
        <v>1553</v>
      </c>
      <c r="B329" s="432">
        <v>33898.11</v>
      </c>
      <c r="C329" s="433">
        <v>43425</v>
      </c>
      <c r="D329" s="432">
        <v>18079.079311827958</v>
      </c>
      <c r="E329" s="434">
        <v>15819.030688172043</v>
      </c>
    </row>
    <row r="330" spans="1:5" ht="15.75" x14ac:dyDescent="0.25">
      <c r="A330" s="431" t="s">
        <v>1554</v>
      </c>
      <c r="B330" s="432">
        <v>31250</v>
      </c>
      <c r="C330" s="433">
        <v>43439</v>
      </c>
      <c r="D330" s="432">
        <v>16145.833333333334</v>
      </c>
      <c r="E330" s="434">
        <v>15104.166666666666</v>
      </c>
    </row>
    <row r="331" spans="1:5" ht="15.75" x14ac:dyDescent="0.25">
      <c r="A331" s="431" t="s">
        <v>1555</v>
      </c>
      <c r="B331" s="432">
        <v>20000</v>
      </c>
      <c r="C331" s="433">
        <v>42237</v>
      </c>
      <c r="D331" s="432">
        <v>20000</v>
      </c>
      <c r="E331" s="434">
        <v>0</v>
      </c>
    </row>
    <row r="332" spans="1:5" ht="15.75" x14ac:dyDescent="0.25">
      <c r="A332" s="431" t="s">
        <v>1556</v>
      </c>
      <c r="B332" s="432">
        <v>24000</v>
      </c>
      <c r="C332" s="433">
        <v>42212</v>
      </c>
      <c r="D332" s="432">
        <v>24000</v>
      </c>
      <c r="E332" s="434">
        <v>0</v>
      </c>
    </row>
    <row r="333" spans="1:5" ht="15.75" x14ac:dyDescent="0.25">
      <c r="A333" s="431" t="s">
        <v>1557</v>
      </c>
      <c r="B333" s="432">
        <v>19919</v>
      </c>
      <c r="C333" s="433">
        <v>43530</v>
      </c>
      <c r="D333" s="432">
        <v>9295.5333333333347</v>
      </c>
      <c r="E333" s="434">
        <v>10623.466666666665</v>
      </c>
    </row>
    <row r="334" spans="1:5" ht="15.75" x14ac:dyDescent="0.25">
      <c r="A334" s="431" t="s">
        <v>400</v>
      </c>
      <c r="B334" s="432">
        <v>18750</v>
      </c>
      <c r="C334" s="433">
        <v>43630</v>
      </c>
      <c r="D334" s="432">
        <v>7812.5</v>
      </c>
      <c r="E334" s="434">
        <v>10937.5</v>
      </c>
    </row>
    <row r="335" spans="1:5" ht="15.75" x14ac:dyDescent="0.25">
      <c r="A335" s="431" t="s">
        <v>1547</v>
      </c>
      <c r="B335" s="432">
        <v>14000</v>
      </c>
      <c r="C335" s="433">
        <v>42348</v>
      </c>
      <c r="D335" s="432">
        <v>14000</v>
      </c>
      <c r="E335" s="434">
        <v>0</v>
      </c>
    </row>
    <row r="336" spans="1:5" ht="15.75" x14ac:dyDescent="0.25">
      <c r="A336" s="431" t="s">
        <v>400</v>
      </c>
      <c r="B336" s="432">
        <v>26562.5</v>
      </c>
      <c r="C336" s="433">
        <v>43716</v>
      </c>
      <c r="D336" s="432">
        <v>9739.5833333333339</v>
      </c>
      <c r="E336" s="434">
        <v>16822.916666666664</v>
      </c>
    </row>
    <row r="337" spans="1:5" ht="15.75" x14ac:dyDescent="0.25">
      <c r="A337" s="431" t="s">
        <v>1547</v>
      </c>
      <c r="B337" s="432">
        <v>12542</v>
      </c>
      <c r="C337" s="433">
        <v>43704</v>
      </c>
      <c r="D337" s="432">
        <v>12542</v>
      </c>
      <c r="E337" s="434">
        <v>0</v>
      </c>
    </row>
    <row r="338" spans="1:5" ht="15.75" x14ac:dyDescent="0.25">
      <c r="A338" s="431" t="s">
        <v>811</v>
      </c>
      <c r="B338" s="432">
        <v>49576</v>
      </c>
      <c r="C338" s="433">
        <v>43786</v>
      </c>
      <c r="D338" s="432">
        <v>24285.031007751906</v>
      </c>
      <c r="E338" s="434">
        <v>25290.968992248094</v>
      </c>
    </row>
    <row r="339" spans="1:5" ht="15.75" x14ac:dyDescent="0.25">
      <c r="A339" s="431" t="s">
        <v>811</v>
      </c>
      <c r="B339" s="432">
        <v>22881</v>
      </c>
      <c r="C339" s="433">
        <v>43757</v>
      </c>
      <c r="D339" s="432">
        <v>8008.3500000000013</v>
      </c>
      <c r="E339" s="434">
        <v>14872.649999999998</v>
      </c>
    </row>
    <row r="340" spans="1:5" ht="15.75" x14ac:dyDescent="0.25">
      <c r="A340" s="431" t="s">
        <v>1558</v>
      </c>
      <c r="B340" s="432">
        <v>41800</v>
      </c>
      <c r="C340" s="433">
        <v>43238</v>
      </c>
      <c r="D340" s="432">
        <v>26160.693877551021</v>
      </c>
      <c r="E340" s="434">
        <v>15639.306122448979</v>
      </c>
    </row>
    <row r="341" spans="1:5" ht="15.75" x14ac:dyDescent="0.25">
      <c r="A341" s="431" t="s">
        <v>1559</v>
      </c>
      <c r="B341" s="432">
        <v>20000</v>
      </c>
      <c r="C341" s="433">
        <v>42008</v>
      </c>
      <c r="D341" s="432">
        <v>20000</v>
      </c>
      <c r="E341" s="434">
        <v>0</v>
      </c>
    </row>
    <row r="342" spans="1:5" ht="15.75" x14ac:dyDescent="0.25">
      <c r="A342" s="431" t="s">
        <v>1560</v>
      </c>
      <c r="B342" s="432">
        <v>11800</v>
      </c>
      <c r="C342" s="433">
        <v>43497</v>
      </c>
      <c r="D342" s="432">
        <v>11800</v>
      </c>
      <c r="E342" s="434">
        <v>0</v>
      </c>
    </row>
    <row r="343" spans="1:5" ht="15.75" x14ac:dyDescent="0.25">
      <c r="A343" s="431" t="s">
        <v>1561</v>
      </c>
      <c r="B343" s="432">
        <v>12712</v>
      </c>
      <c r="C343" s="433">
        <v>43865</v>
      </c>
      <c r="D343" s="432">
        <v>12712</v>
      </c>
      <c r="E343" s="434">
        <v>0</v>
      </c>
    </row>
    <row r="344" spans="1:5" ht="15.75" x14ac:dyDescent="0.25">
      <c r="A344" s="431" t="s">
        <v>1562</v>
      </c>
      <c r="B344" s="432">
        <v>30469</v>
      </c>
      <c r="C344" s="433">
        <v>43513</v>
      </c>
      <c r="D344" s="432">
        <v>14558.51724137931</v>
      </c>
      <c r="E344" s="434">
        <v>15910.48275862069</v>
      </c>
    </row>
    <row r="345" spans="1:5" ht="15.75" x14ac:dyDescent="0.25">
      <c r="A345" s="431" t="s">
        <v>1563</v>
      </c>
      <c r="B345" s="432">
        <v>20412</v>
      </c>
      <c r="C345" s="433">
        <v>43521</v>
      </c>
      <c r="D345" s="432">
        <v>9705.2413793103442</v>
      </c>
      <c r="E345" s="434">
        <v>10706.758620689656</v>
      </c>
    </row>
    <row r="346" spans="1:5" ht="15.75" x14ac:dyDescent="0.25">
      <c r="A346" s="431" t="s">
        <v>400</v>
      </c>
      <c r="B346" s="432">
        <v>31250</v>
      </c>
      <c r="C346" s="433">
        <v>44005</v>
      </c>
      <c r="D346" s="432">
        <v>6770.833333333333</v>
      </c>
      <c r="E346" s="434">
        <v>24479.166666666668</v>
      </c>
    </row>
    <row r="347" spans="1:5" ht="15.75" x14ac:dyDescent="0.25">
      <c r="A347" s="431" t="s">
        <v>400</v>
      </c>
      <c r="B347" s="432">
        <v>33898</v>
      </c>
      <c r="C347" s="433">
        <v>44035</v>
      </c>
      <c r="D347" s="432">
        <v>6779.5999999999995</v>
      </c>
      <c r="E347" s="434">
        <v>27118.400000000001</v>
      </c>
    </row>
    <row r="348" spans="1:5" ht="15.75" x14ac:dyDescent="0.25">
      <c r="A348" s="431" t="s">
        <v>1557</v>
      </c>
      <c r="B348" s="432">
        <v>24212</v>
      </c>
      <c r="C348" s="433">
        <v>44034</v>
      </c>
      <c r="D348" s="432">
        <v>4842.4000000000005</v>
      </c>
      <c r="E348" s="434">
        <v>19369.599999999999</v>
      </c>
    </row>
    <row r="349" spans="1:5" ht="15.75" x14ac:dyDescent="0.25">
      <c r="A349" s="431" t="s">
        <v>1557</v>
      </c>
      <c r="B349" s="432">
        <v>19530</v>
      </c>
      <c r="C349" s="433">
        <v>44060</v>
      </c>
      <c r="D349" s="432">
        <v>3580.5</v>
      </c>
      <c r="E349" s="434">
        <v>15949.5</v>
      </c>
    </row>
    <row r="350" spans="1:5" ht="15.75" x14ac:dyDescent="0.25">
      <c r="A350" s="431" t="s">
        <v>1564</v>
      </c>
      <c r="B350" s="432">
        <v>14322</v>
      </c>
      <c r="C350" s="433">
        <v>44056</v>
      </c>
      <c r="D350" s="432">
        <v>2625.7</v>
      </c>
      <c r="E350" s="434">
        <v>11696.3</v>
      </c>
    </row>
    <row r="351" spans="1:5" ht="15.75" x14ac:dyDescent="0.25">
      <c r="A351" s="431" t="s">
        <v>400</v>
      </c>
      <c r="B351" s="432">
        <v>19922</v>
      </c>
      <c r="C351" s="433">
        <v>44050</v>
      </c>
      <c r="D351" s="432">
        <v>3652.3666666666668</v>
      </c>
      <c r="E351" s="434">
        <v>16269.633333333333</v>
      </c>
    </row>
    <row r="352" spans="1:5" ht="15.75" x14ac:dyDescent="0.25">
      <c r="A352" s="431" t="s">
        <v>400</v>
      </c>
      <c r="B352" s="432">
        <v>18750</v>
      </c>
      <c r="C352" s="433">
        <v>44097</v>
      </c>
      <c r="D352" s="432">
        <v>3125</v>
      </c>
      <c r="E352" s="434">
        <v>15625</v>
      </c>
    </row>
    <row r="353" spans="1:5" ht="15.75" x14ac:dyDescent="0.25">
      <c r="A353" s="431" t="s">
        <v>1565</v>
      </c>
      <c r="B353" s="432">
        <v>24000</v>
      </c>
      <c r="C353" s="433">
        <v>42229</v>
      </c>
      <c r="D353" s="432">
        <v>24000</v>
      </c>
      <c r="E353" s="434">
        <v>0</v>
      </c>
    </row>
    <row r="354" spans="1:5" ht="15.75" x14ac:dyDescent="0.25">
      <c r="A354" s="431" t="s">
        <v>400</v>
      </c>
      <c r="B354" s="432">
        <v>28672</v>
      </c>
      <c r="C354" s="433">
        <v>44098</v>
      </c>
      <c r="D354" s="432">
        <v>4778.666666666667</v>
      </c>
      <c r="E354" s="434">
        <v>23893.333333333332</v>
      </c>
    </row>
    <row r="355" spans="1:5" ht="15.75" x14ac:dyDescent="0.25">
      <c r="A355" s="431" t="s">
        <v>1566</v>
      </c>
      <c r="B355" s="432">
        <v>11440.51</v>
      </c>
      <c r="C355" s="433">
        <v>44148</v>
      </c>
      <c r="D355" s="432">
        <v>1525.4147272727273</v>
      </c>
      <c r="E355" s="434">
        <v>9915.0952727272725</v>
      </c>
    </row>
    <row r="356" spans="1:5" ht="15.75" x14ac:dyDescent="0.25">
      <c r="A356" s="431" t="s">
        <v>1557</v>
      </c>
      <c r="B356" s="432">
        <v>11284</v>
      </c>
      <c r="C356" s="433">
        <v>44148</v>
      </c>
      <c r="D356" s="432">
        <v>1504.5333333333333</v>
      </c>
      <c r="E356" s="434">
        <v>9779.4666666666672</v>
      </c>
    </row>
    <row r="357" spans="1:5" ht="15.75" x14ac:dyDescent="0.25">
      <c r="A357" s="431" t="s">
        <v>400</v>
      </c>
      <c r="B357" s="432">
        <v>40000</v>
      </c>
      <c r="C357" s="433">
        <v>42329</v>
      </c>
      <c r="D357" s="432">
        <v>40000</v>
      </c>
      <c r="E357" s="434">
        <v>0</v>
      </c>
    </row>
    <row r="358" spans="1:5" ht="15.75" x14ac:dyDescent="0.25">
      <c r="A358" s="431" t="s">
        <v>412</v>
      </c>
      <c r="B358" s="432">
        <v>47730</v>
      </c>
      <c r="C358" s="433">
        <v>43770</v>
      </c>
      <c r="D358" s="432">
        <v>15909.636363636364</v>
      </c>
      <c r="E358" s="434">
        <v>31820.363636363636</v>
      </c>
    </row>
    <row r="359" spans="1:5" ht="15.75" x14ac:dyDescent="0.25">
      <c r="A359" s="431" t="s">
        <v>1543</v>
      </c>
      <c r="B359" s="432">
        <v>29297</v>
      </c>
      <c r="C359" s="433">
        <v>44243</v>
      </c>
      <c r="D359" s="432">
        <v>2441.416666666667</v>
      </c>
      <c r="E359" s="434">
        <v>26855.583333333332</v>
      </c>
    </row>
    <row r="360" spans="1:5" ht="15.75" x14ac:dyDescent="0.25">
      <c r="A360" s="431" t="s">
        <v>1543</v>
      </c>
      <c r="B360" s="432">
        <v>25258</v>
      </c>
      <c r="C360" s="433">
        <v>44269</v>
      </c>
      <c r="D360" s="432">
        <v>1683.8666666666668</v>
      </c>
      <c r="E360" s="434">
        <v>23574.133333333331</v>
      </c>
    </row>
    <row r="361" spans="1:5" ht="15.75" x14ac:dyDescent="0.25">
      <c r="A361" s="431" t="s">
        <v>400</v>
      </c>
      <c r="B361" s="432">
        <v>24609</v>
      </c>
      <c r="C361" s="433">
        <v>44262</v>
      </c>
      <c r="D361" s="432">
        <v>1640.6</v>
      </c>
      <c r="E361" s="434">
        <v>22968.400000000001</v>
      </c>
    </row>
    <row r="362" spans="1:5" ht="18" x14ac:dyDescent="0.25">
      <c r="A362" s="474"/>
      <c r="B362" s="432"/>
      <c r="C362" s="433"/>
      <c r="D362" s="451"/>
      <c r="E362" s="475"/>
    </row>
    <row r="363" spans="1:5" ht="15.75" x14ac:dyDescent="0.25">
      <c r="A363" s="439" t="s">
        <v>120</v>
      </c>
      <c r="B363" s="440">
        <v>1567369.1199999999</v>
      </c>
      <c r="C363" s="440"/>
      <c r="D363" s="440">
        <v>1105515.3972420634</v>
      </c>
      <c r="E363" s="440">
        <v>461853.72275793704</v>
      </c>
    </row>
    <row r="364" spans="1:5" ht="15.75" x14ac:dyDescent="0.25">
      <c r="A364" s="444" t="s">
        <v>1421</v>
      </c>
      <c r="B364" s="445"/>
      <c r="C364" s="456"/>
      <c r="D364" s="447"/>
      <c r="E364" s="448"/>
    </row>
    <row r="365" spans="1:5" ht="15.75" x14ac:dyDescent="0.25">
      <c r="A365" s="436" t="s">
        <v>1567</v>
      </c>
      <c r="B365" s="445"/>
      <c r="C365" s="456"/>
      <c r="D365" s="447"/>
      <c r="E365" s="448"/>
    </row>
    <row r="366" spans="1:5" ht="15.75" x14ac:dyDescent="0.25">
      <c r="A366" s="453" t="s">
        <v>1568</v>
      </c>
      <c r="B366" s="432">
        <v>16000</v>
      </c>
      <c r="C366" s="433">
        <v>42063</v>
      </c>
      <c r="D366" s="451">
        <v>16000</v>
      </c>
      <c r="E366" s="434">
        <v>0</v>
      </c>
    </row>
    <row r="367" spans="1:5" ht="15.75" x14ac:dyDescent="0.25">
      <c r="A367" s="453" t="s">
        <v>1569</v>
      </c>
      <c r="B367" s="432">
        <v>20000</v>
      </c>
      <c r="C367" s="433">
        <v>42090</v>
      </c>
      <c r="D367" s="451">
        <v>20000</v>
      </c>
      <c r="E367" s="434">
        <v>0</v>
      </c>
    </row>
    <row r="368" spans="1:5" ht="15.75" x14ac:dyDescent="0.25">
      <c r="A368" s="453" t="s">
        <v>1568</v>
      </c>
      <c r="B368" s="432">
        <v>18700</v>
      </c>
      <c r="C368" s="433">
        <v>42057</v>
      </c>
      <c r="D368" s="451">
        <v>18700</v>
      </c>
      <c r="E368" s="434">
        <v>0</v>
      </c>
    </row>
    <row r="369" spans="1:5" ht="15.75" x14ac:dyDescent="0.25">
      <c r="A369" s="453" t="s">
        <v>1570</v>
      </c>
      <c r="B369" s="432">
        <v>24000</v>
      </c>
      <c r="C369" s="433">
        <v>42247</v>
      </c>
      <c r="D369" s="451">
        <v>14200</v>
      </c>
      <c r="E369" s="434">
        <v>9800</v>
      </c>
    </row>
    <row r="370" spans="1:5" ht="15.75" x14ac:dyDescent="0.25">
      <c r="A370" s="453" t="s">
        <v>1517</v>
      </c>
      <c r="B370" s="432">
        <v>15563</v>
      </c>
      <c r="C370" s="433">
        <v>42295</v>
      </c>
      <c r="D370" s="451">
        <v>15563</v>
      </c>
      <c r="E370" s="434">
        <v>0</v>
      </c>
    </row>
    <row r="371" spans="1:5" ht="15.75" x14ac:dyDescent="0.25">
      <c r="A371" s="453" t="s">
        <v>1571</v>
      </c>
      <c r="B371" s="432">
        <v>16000</v>
      </c>
      <c r="C371" s="433">
        <v>42336</v>
      </c>
      <c r="D371" s="451">
        <v>16000</v>
      </c>
      <c r="E371" s="434">
        <v>0</v>
      </c>
    </row>
    <row r="372" spans="1:5" ht="15.75" x14ac:dyDescent="0.25">
      <c r="A372" s="453" t="s">
        <v>1572</v>
      </c>
      <c r="B372" s="432">
        <v>24000</v>
      </c>
      <c r="C372" s="433">
        <v>42393</v>
      </c>
      <c r="D372" s="451">
        <v>13200</v>
      </c>
      <c r="E372" s="434">
        <v>10800</v>
      </c>
    </row>
    <row r="373" spans="1:5" ht="15.75" x14ac:dyDescent="0.25">
      <c r="A373" s="453" t="s">
        <v>1572</v>
      </c>
      <c r="B373" s="432">
        <v>12000</v>
      </c>
      <c r="C373" s="433">
        <v>42501</v>
      </c>
      <c r="D373" s="451">
        <v>12000</v>
      </c>
      <c r="E373" s="434">
        <v>0</v>
      </c>
    </row>
    <row r="374" spans="1:5" ht="15.75" x14ac:dyDescent="0.25">
      <c r="A374" s="453" t="s">
        <v>1573</v>
      </c>
      <c r="B374" s="432">
        <v>20000</v>
      </c>
      <c r="C374" s="433">
        <v>42461</v>
      </c>
      <c r="D374" s="451">
        <v>20000</v>
      </c>
      <c r="E374" s="434">
        <v>0</v>
      </c>
    </row>
    <row r="375" spans="1:5" ht="15.75" x14ac:dyDescent="0.25">
      <c r="A375" s="453" t="s">
        <v>1517</v>
      </c>
      <c r="B375" s="432">
        <v>20000</v>
      </c>
      <c r="C375" s="433">
        <v>42571</v>
      </c>
      <c r="D375" s="451">
        <v>10000</v>
      </c>
      <c r="E375" s="434">
        <v>10000</v>
      </c>
    </row>
    <row r="376" spans="1:5" ht="15.75" x14ac:dyDescent="0.25">
      <c r="A376" s="453" t="s">
        <v>1571</v>
      </c>
      <c r="B376" s="432">
        <v>15225</v>
      </c>
      <c r="C376" s="433">
        <v>42677</v>
      </c>
      <c r="D376" s="451">
        <v>15225</v>
      </c>
      <c r="E376" s="434">
        <v>0</v>
      </c>
    </row>
    <row r="377" spans="1:5" ht="15.75" x14ac:dyDescent="0.25">
      <c r="A377" s="453" t="s">
        <v>1568</v>
      </c>
      <c r="B377" s="432">
        <v>13714</v>
      </c>
      <c r="C377" s="433">
        <v>42659</v>
      </c>
      <c r="D377" s="451">
        <v>13714</v>
      </c>
      <c r="E377" s="434">
        <v>0</v>
      </c>
    </row>
    <row r="378" spans="1:5" ht="15.75" x14ac:dyDescent="0.25">
      <c r="A378" s="453" t="s">
        <v>1572</v>
      </c>
      <c r="B378" s="432">
        <v>24000</v>
      </c>
      <c r="C378" s="433">
        <v>42727</v>
      </c>
      <c r="D378" s="451">
        <v>11000</v>
      </c>
      <c r="E378" s="434">
        <v>13000</v>
      </c>
    </row>
    <row r="379" spans="1:5" ht="15.75" x14ac:dyDescent="0.25">
      <c r="A379" s="453" t="s">
        <v>1517</v>
      </c>
      <c r="B379" s="432">
        <v>24000</v>
      </c>
      <c r="C379" s="433">
        <v>42750</v>
      </c>
      <c r="D379" s="451">
        <v>10800</v>
      </c>
      <c r="E379" s="434">
        <v>13200</v>
      </c>
    </row>
    <row r="380" spans="1:5" ht="15.75" x14ac:dyDescent="0.25">
      <c r="A380" s="453" t="s">
        <v>1574</v>
      </c>
      <c r="B380" s="432">
        <v>13600</v>
      </c>
      <c r="C380" s="433">
        <v>42312</v>
      </c>
      <c r="D380" s="451">
        <v>13600</v>
      </c>
      <c r="E380" s="434">
        <v>0</v>
      </c>
    </row>
    <row r="381" spans="1:5" ht="15.75" x14ac:dyDescent="0.25">
      <c r="A381" s="453" t="s">
        <v>1575</v>
      </c>
      <c r="B381" s="432">
        <v>16374</v>
      </c>
      <c r="C381" s="433">
        <v>42776</v>
      </c>
      <c r="D381" s="451">
        <v>16374</v>
      </c>
      <c r="E381" s="434">
        <v>0</v>
      </c>
    </row>
    <row r="382" spans="1:5" ht="15.75" x14ac:dyDescent="0.25">
      <c r="A382" s="453" t="s">
        <v>1517</v>
      </c>
      <c r="B382" s="432">
        <v>23625</v>
      </c>
      <c r="C382" s="433">
        <v>42881</v>
      </c>
      <c r="D382" s="451">
        <v>9843.75</v>
      </c>
      <c r="E382" s="434">
        <v>13781.25</v>
      </c>
    </row>
    <row r="383" spans="1:5" ht="15.75" x14ac:dyDescent="0.25">
      <c r="A383" s="453" t="s">
        <v>1517</v>
      </c>
      <c r="B383" s="432">
        <v>16000</v>
      </c>
      <c r="C383" s="433">
        <v>42983</v>
      </c>
      <c r="D383" s="451">
        <v>6133.3333333333339</v>
      </c>
      <c r="E383" s="434">
        <v>9866.6666666666661</v>
      </c>
    </row>
    <row r="384" spans="1:5" ht="15.75" x14ac:dyDescent="0.25">
      <c r="A384" s="453" t="s">
        <v>1573</v>
      </c>
      <c r="B384" s="432">
        <v>24000</v>
      </c>
      <c r="C384" s="433">
        <v>43140</v>
      </c>
      <c r="D384" s="451">
        <v>8200</v>
      </c>
      <c r="E384" s="434">
        <v>15800</v>
      </c>
    </row>
    <row r="385" spans="1:5" ht="15.75" x14ac:dyDescent="0.25">
      <c r="A385" s="453" t="s">
        <v>1576</v>
      </c>
      <c r="B385" s="432">
        <v>20400</v>
      </c>
      <c r="C385" s="433">
        <v>43261</v>
      </c>
      <c r="D385" s="451">
        <v>6290</v>
      </c>
      <c r="E385" s="434">
        <v>14110</v>
      </c>
    </row>
    <row r="386" spans="1:5" ht="15.75" x14ac:dyDescent="0.25">
      <c r="A386" s="453" t="s">
        <v>1577</v>
      </c>
      <c r="B386" s="432">
        <v>14000</v>
      </c>
      <c r="C386" s="433">
        <v>43265</v>
      </c>
      <c r="D386" s="451">
        <v>4316.666666666667</v>
      </c>
      <c r="E386" s="434">
        <v>9683.3333333333321</v>
      </c>
    </row>
    <row r="387" spans="1:5" ht="15.75" x14ac:dyDescent="0.25">
      <c r="A387" s="453" t="s">
        <v>1578</v>
      </c>
      <c r="B387" s="432">
        <v>11000</v>
      </c>
      <c r="C387" s="433">
        <v>43265</v>
      </c>
      <c r="D387" s="451">
        <v>11000</v>
      </c>
      <c r="E387" s="434">
        <v>0</v>
      </c>
    </row>
    <row r="388" spans="1:5" ht="15.75" x14ac:dyDescent="0.25">
      <c r="A388" s="453" t="s">
        <v>1577</v>
      </c>
      <c r="B388" s="432">
        <v>11500</v>
      </c>
      <c r="C388" s="433">
        <v>43276</v>
      </c>
      <c r="D388" s="451">
        <v>11500</v>
      </c>
      <c r="E388" s="434">
        <v>0</v>
      </c>
    </row>
    <row r="389" spans="1:5" ht="15.75" x14ac:dyDescent="0.25">
      <c r="A389" s="453" t="s">
        <v>1579</v>
      </c>
      <c r="B389" s="432">
        <v>9600</v>
      </c>
      <c r="C389" s="433">
        <v>43276</v>
      </c>
      <c r="D389" s="451">
        <v>9600</v>
      </c>
      <c r="E389" s="434">
        <v>0</v>
      </c>
    </row>
    <row r="390" spans="1:5" ht="15.75" x14ac:dyDescent="0.25">
      <c r="A390" s="453" t="s">
        <v>1579</v>
      </c>
      <c r="B390" s="432">
        <v>14407</v>
      </c>
      <c r="C390" s="433">
        <v>43314</v>
      </c>
      <c r="D390" s="451">
        <v>4202.041666666667</v>
      </c>
      <c r="E390" s="434">
        <v>10204.958333333332</v>
      </c>
    </row>
    <row r="391" spans="1:5" ht="15.75" x14ac:dyDescent="0.25">
      <c r="A391" s="453" t="s">
        <v>1580</v>
      </c>
      <c r="B391" s="432">
        <v>50847</v>
      </c>
      <c r="C391" s="433">
        <v>43314</v>
      </c>
      <c r="D391" s="451">
        <v>14830.375</v>
      </c>
      <c r="E391" s="434">
        <v>36016.625</v>
      </c>
    </row>
    <row r="392" spans="1:5" ht="15.75" x14ac:dyDescent="0.25">
      <c r="A392" s="453" t="s">
        <v>1580</v>
      </c>
      <c r="B392" s="432">
        <v>17000</v>
      </c>
      <c r="C392" s="433">
        <v>43360</v>
      </c>
      <c r="D392" s="451">
        <v>4816.6666666666661</v>
      </c>
      <c r="E392" s="434">
        <v>12183.333333333334</v>
      </c>
    </row>
    <row r="393" spans="1:5" ht="15.75" x14ac:dyDescent="0.25">
      <c r="A393" s="453" t="s">
        <v>1581</v>
      </c>
      <c r="B393" s="432">
        <v>33900</v>
      </c>
      <c r="C393" s="433">
        <v>43341</v>
      </c>
      <c r="D393" s="451">
        <v>9887.5</v>
      </c>
      <c r="E393" s="434">
        <v>24012.5</v>
      </c>
    </row>
    <row r="394" spans="1:5" ht="15.75" x14ac:dyDescent="0.25">
      <c r="A394" s="453" t="s">
        <v>1582</v>
      </c>
      <c r="B394" s="432">
        <v>9500</v>
      </c>
      <c r="C394" s="433">
        <v>43377</v>
      </c>
      <c r="D394" s="451">
        <v>9500</v>
      </c>
      <c r="E394" s="434">
        <v>0</v>
      </c>
    </row>
    <row r="395" spans="1:5" ht="15.75" x14ac:dyDescent="0.25">
      <c r="A395" s="453" t="s">
        <v>1583</v>
      </c>
      <c r="B395" s="432">
        <v>20339</v>
      </c>
      <c r="C395" s="433">
        <v>43397</v>
      </c>
      <c r="D395" s="451">
        <v>5593.2250000000004</v>
      </c>
      <c r="E395" s="434">
        <v>14745.775</v>
      </c>
    </row>
    <row r="396" spans="1:5" ht="15.75" x14ac:dyDescent="0.25">
      <c r="A396" s="453" t="s">
        <v>1580</v>
      </c>
      <c r="B396" s="432">
        <v>33898</v>
      </c>
      <c r="C396" s="433">
        <v>43492</v>
      </c>
      <c r="D396" s="451">
        <v>8474.5</v>
      </c>
      <c r="E396" s="434">
        <v>25423.5</v>
      </c>
    </row>
    <row r="397" spans="1:5" ht="15.75" x14ac:dyDescent="0.25">
      <c r="A397" s="453" t="s">
        <v>1584</v>
      </c>
      <c r="B397" s="432">
        <v>31200</v>
      </c>
      <c r="C397" s="433">
        <v>42127</v>
      </c>
      <c r="D397" s="451">
        <v>19240</v>
      </c>
      <c r="E397" s="434">
        <v>11960</v>
      </c>
    </row>
    <row r="398" spans="1:5" ht="15.75" x14ac:dyDescent="0.25">
      <c r="A398" s="453" t="s">
        <v>1580</v>
      </c>
      <c r="B398" s="432">
        <v>24000</v>
      </c>
      <c r="C398" s="433">
        <v>42102</v>
      </c>
      <c r="D398" s="451">
        <v>24000</v>
      </c>
      <c r="E398" s="434">
        <v>0</v>
      </c>
    </row>
    <row r="399" spans="1:5" ht="15.75" x14ac:dyDescent="0.25">
      <c r="A399" s="453" t="s">
        <v>1585</v>
      </c>
      <c r="B399" s="432">
        <v>24000</v>
      </c>
      <c r="C399" s="433">
        <v>41850</v>
      </c>
      <c r="D399" s="451">
        <v>24000</v>
      </c>
      <c r="E399" s="434">
        <v>0</v>
      </c>
    </row>
    <row r="400" spans="1:5" ht="15.75" x14ac:dyDescent="0.25">
      <c r="A400" s="453" t="s">
        <v>1586</v>
      </c>
      <c r="B400" s="432">
        <v>23998</v>
      </c>
      <c r="C400" s="433">
        <v>43527</v>
      </c>
      <c r="D400" s="451">
        <v>5599.5333333333338</v>
      </c>
      <c r="E400" s="434">
        <v>18398.466666666667</v>
      </c>
    </row>
    <row r="401" spans="1:5" ht="15.75" x14ac:dyDescent="0.25">
      <c r="A401" s="453" t="s">
        <v>1586</v>
      </c>
      <c r="B401" s="432">
        <v>41601.61</v>
      </c>
      <c r="C401" s="433">
        <v>43527</v>
      </c>
      <c r="D401" s="451">
        <v>9707.1028596491233</v>
      </c>
      <c r="E401" s="434">
        <v>31894.507140350877</v>
      </c>
    </row>
    <row r="402" spans="1:5" ht="15.75" x14ac:dyDescent="0.25">
      <c r="A402" s="453" t="s">
        <v>1587</v>
      </c>
      <c r="B402" s="432">
        <v>14848</v>
      </c>
      <c r="C402" s="433">
        <v>43536</v>
      </c>
      <c r="D402" s="451">
        <v>3464.5333333333333</v>
      </c>
      <c r="E402" s="434">
        <v>11383.466666666667</v>
      </c>
    </row>
    <row r="403" spans="1:5" ht="15.75" x14ac:dyDescent="0.25">
      <c r="A403" s="453" t="s">
        <v>1588</v>
      </c>
      <c r="B403" s="432">
        <v>16000</v>
      </c>
      <c r="C403" s="433">
        <v>43536</v>
      </c>
      <c r="D403" s="451">
        <v>3733.333333333333</v>
      </c>
      <c r="E403" s="434">
        <v>12266.666666666668</v>
      </c>
    </row>
    <row r="404" spans="1:5" ht="15.75" x14ac:dyDescent="0.25">
      <c r="A404" s="453" t="s">
        <v>1589</v>
      </c>
      <c r="B404" s="432">
        <v>27000</v>
      </c>
      <c r="C404" s="433">
        <v>43702</v>
      </c>
      <c r="D404" s="451">
        <v>5175</v>
      </c>
      <c r="E404" s="434">
        <v>21825</v>
      </c>
    </row>
    <row r="405" spans="1:5" ht="15.75" x14ac:dyDescent="0.25">
      <c r="A405" s="453" t="s">
        <v>1590</v>
      </c>
      <c r="B405" s="432">
        <v>13047</v>
      </c>
      <c r="C405" s="433">
        <v>43710</v>
      </c>
      <c r="D405" s="451">
        <v>2391.9499999999998</v>
      </c>
      <c r="E405" s="434">
        <v>10655.05</v>
      </c>
    </row>
    <row r="406" spans="1:5" ht="15.75" x14ac:dyDescent="0.25">
      <c r="A406" s="453" t="s">
        <v>1591</v>
      </c>
      <c r="B406" s="432">
        <v>18000</v>
      </c>
      <c r="C406" s="433">
        <v>43779</v>
      </c>
      <c r="D406" s="451">
        <v>3000</v>
      </c>
      <c r="E406" s="434">
        <v>15000</v>
      </c>
    </row>
    <row r="407" spans="1:5" ht="15.75" x14ac:dyDescent="0.25">
      <c r="A407" s="453" t="s">
        <v>1580</v>
      </c>
      <c r="B407" s="432">
        <v>18784</v>
      </c>
      <c r="C407" s="433">
        <v>43483</v>
      </c>
      <c r="D407" s="451">
        <v>4696.3076923076924</v>
      </c>
      <c r="E407" s="434">
        <v>14087.692307692309</v>
      </c>
    </row>
    <row r="408" spans="1:5" ht="15.75" x14ac:dyDescent="0.25">
      <c r="A408" s="453" t="s">
        <v>1577</v>
      </c>
      <c r="B408" s="432">
        <v>12940</v>
      </c>
      <c r="C408" s="433">
        <v>43483</v>
      </c>
      <c r="D408" s="451">
        <v>3235.3846153846152</v>
      </c>
      <c r="E408" s="434">
        <v>9704.6153846153848</v>
      </c>
    </row>
    <row r="409" spans="1:5" ht="15.75" x14ac:dyDescent="0.25">
      <c r="A409" s="453" t="s">
        <v>1580</v>
      </c>
      <c r="B409" s="432">
        <v>18000</v>
      </c>
      <c r="C409" s="433">
        <v>42462</v>
      </c>
      <c r="D409" s="451">
        <v>18000</v>
      </c>
      <c r="E409" s="434">
        <v>0</v>
      </c>
    </row>
    <row r="410" spans="1:5" ht="15.75" x14ac:dyDescent="0.25">
      <c r="A410" s="453" t="s">
        <v>1580</v>
      </c>
      <c r="B410" s="432">
        <v>60000</v>
      </c>
      <c r="C410" s="433">
        <v>43248</v>
      </c>
      <c r="D410" s="451">
        <v>19000</v>
      </c>
      <c r="E410" s="434">
        <v>41000</v>
      </c>
    </row>
    <row r="411" spans="1:5" ht="15.75" x14ac:dyDescent="0.25">
      <c r="A411" s="453" t="s">
        <v>1577</v>
      </c>
      <c r="B411" s="432">
        <v>33520</v>
      </c>
      <c r="C411" s="433">
        <v>43812</v>
      </c>
      <c r="D411" s="451">
        <v>5307.333333333333</v>
      </c>
      <c r="E411" s="434">
        <v>28212.666666666668</v>
      </c>
    </row>
    <row r="412" spans="1:5" ht="15.75" x14ac:dyDescent="0.25">
      <c r="A412" s="453" t="s">
        <v>1592</v>
      </c>
      <c r="B412" s="432">
        <v>33898</v>
      </c>
      <c r="C412" s="433">
        <v>43415</v>
      </c>
      <c r="D412" s="451">
        <v>8953.4434782608696</v>
      </c>
      <c r="E412" s="434">
        <v>24944.55652173913</v>
      </c>
    </row>
    <row r="413" spans="1:5" ht="15.75" x14ac:dyDescent="0.25">
      <c r="A413" s="453" t="s">
        <v>1593</v>
      </c>
      <c r="B413" s="432">
        <v>27966</v>
      </c>
      <c r="C413" s="433">
        <v>43876</v>
      </c>
      <c r="D413" s="451">
        <v>3961.8500000000004</v>
      </c>
      <c r="E413" s="434">
        <v>24004.15</v>
      </c>
    </row>
    <row r="414" spans="1:5" ht="15.75" x14ac:dyDescent="0.25">
      <c r="A414" s="453" t="s">
        <v>1574</v>
      </c>
      <c r="B414" s="432">
        <v>11017</v>
      </c>
      <c r="C414" s="433">
        <v>43887</v>
      </c>
      <c r="D414" s="451">
        <v>11017</v>
      </c>
      <c r="E414" s="434">
        <v>0</v>
      </c>
    </row>
    <row r="415" spans="1:5" ht="15.75" x14ac:dyDescent="0.25">
      <c r="A415" s="453" t="s">
        <v>1570</v>
      </c>
      <c r="B415" s="432">
        <v>33898</v>
      </c>
      <c r="C415" s="433">
        <v>44013</v>
      </c>
      <c r="D415" s="451">
        <v>3389.8389189189188</v>
      </c>
      <c r="E415" s="434">
        <v>30508.161081081082</v>
      </c>
    </row>
    <row r="416" spans="1:5" ht="15.75" x14ac:dyDescent="0.25">
      <c r="A416" s="453" t="s">
        <v>1594</v>
      </c>
      <c r="B416" s="432">
        <v>11173</v>
      </c>
      <c r="C416" s="433">
        <v>44067</v>
      </c>
      <c r="D416" s="451">
        <v>1024.1916666666666</v>
      </c>
      <c r="E416" s="434">
        <v>10148.808333333334</v>
      </c>
    </row>
    <row r="417" spans="1:5" ht="15.75" x14ac:dyDescent="0.25">
      <c r="A417" s="453" t="s">
        <v>1580</v>
      </c>
      <c r="B417" s="432">
        <v>26000</v>
      </c>
      <c r="C417" s="433">
        <v>44111</v>
      </c>
      <c r="D417" s="451">
        <v>1950</v>
      </c>
      <c r="E417" s="434">
        <v>24050</v>
      </c>
    </row>
    <row r="418" spans="1:5" ht="15.75" x14ac:dyDescent="0.25">
      <c r="A418" s="453" t="s">
        <v>1580</v>
      </c>
      <c r="B418" s="432">
        <v>33898</v>
      </c>
      <c r="C418" s="433">
        <v>44130</v>
      </c>
      <c r="D418" s="451">
        <v>2542.35</v>
      </c>
      <c r="E418" s="434">
        <v>31355.65</v>
      </c>
    </row>
    <row r="419" spans="1:5" ht="15.75" x14ac:dyDescent="0.25">
      <c r="A419" s="453" t="s">
        <v>1580</v>
      </c>
      <c r="B419" s="432">
        <v>33898</v>
      </c>
      <c r="C419" s="433">
        <v>44089</v>
      </c>
      <c r="D419" s="451">
        <v>2824.8333333333335</v>
      </c>
      <c r="E419" s="434">
        <v>31073.166666666668</v>
      </c>
    </row>
    <row r="420" spans="1:5" ht="15.75" x14ac:dyDescent="0.25">
      <c r="A420" s="453" t="s">
        <v>1579</v>
      </c>
      <c r="B420" s="432">
        <v>26577</v>
      </c>
      <c r="C420" s="433">
        <v>43310</v>
      </c>
      <c r="D420" s="451">
        <v>7973.121212121212</v>
      </c>
      <c r="E420" s="434">
        <v>18603.878787878788</v>
      </c>
    </row>
    <row r="421" spans="1:5" ht="15.75" x14ac:dyDescent="0.25">
      <c r="A421" s="453" t="s">
        <v>1580</v>
      </c>
      <c r="B421" s="432">
        <v>18521</v>
      </c>
      <c r="C421" s="433">
        <v>43369</v>
      </c>
      <c r="D421" s="451">
        <v>5247.1980198019801</v>
      </c>
      <c r="E421" s="434">
        <v>13273.801980198019</v>
      </c>
    </row>
    <row r="422" spans="1:5" ht="15.75" x14ac:dyDescent="0.25">
      <c r="A422" s="453" t="s">
        <v>1580</v>
      </c>
      <c r="B422" s="432">
        <v>33898</v>
      </c>
      <c r="C422" s="433">
        <v>44225</v>
      </c>
      <c r="D422" s="451">
        <v>1694.9</v>
      </c>
      <c r="E422" s="434">
        <v>32203.1</v>
      </c>
    </row>
    <row r="423" spans="1:5" ht="15.75" x14ac:dyDescent="0.25">
      <c r="A423" s="453" t="s">
        <v>1595</v>
      </c>
      <c r="B423" s="432">
        <v>14000</v>
      </c>
      <c r="C423" s="433">
        <v>44137</v>
      </c>
      <c r="D423" s="451">
        <v>933.33333333333337</v>
      </c>
      <c r="E423" s="434">
        <v>13066.666666666666</v>
      </c>
    </row>
    <row r="424" spans="1:5" ht="15.75" x14ac:dyDescent="0.25">
      <c r="A424" s="453" t="s">
        <v>1596</v>
      </c>
      <c r="B424" s="432">
        <v>21000</v>
      </c>
      <c r="C424" s="433">
        <v>44137</v>
      </c>
      <c r="D424" s="451">
        <v>1400</v>
      </c>
      <c r="E424" s="434">
        <v>19600</v>
      </c>
    </row>
    <row r="425" spans="1:5" ht="15.75" x14ac:dyDescent="0.25">
      <c r="A425" s="453" t="s">
        <v>1580</v>
      </c>
      <c r="B425" s="432">
        <v>16544</v>
      </c>
      <c r="C425" s="433">
        <v>44265</v>
      </c>
      <c r="D425" s="451">
        <v>551.4666666666667</v>
      </c>
      <c r="E425" s="434">
        <v>15992.533333333333</v>
      </c>
    </row>
    <row r="426" spans="1:5" ht="15.75" x14ac:dyDescent="0.25">
      <c r="A426" s="453"/>
      <c r="B426" s="432"/>
      <c r="C426" s="433"/>
      <c r="D426" s="451"/>
      <c r="E426" s="452"/>
    </row>
    <row r="427" spans="1:5" ht="15.75" x14ac:dyDescent="0.25">
      <c r="A427" s="439" t="s">
        <v>120</v>
      </c>
      <c r="B427" s="440">
        <v>1322418.6099999999</v>
      </c>
      <c r="C427" s="455"/>
      <c r="D427" s="442">
        <v>564578.06346311129</v>
      </c>
      <c r="E427" s="443">
        <v>757840.54653688881</v>
      </c>
    </row>
    <row r="428" spans="1:5" ht="15.75" x14ac:dyDescent="0.25">
      <c r="A428" s="453"/>
      <c r="B428" s="432"/>
      <c r="C428" s="433"/>
      <c r="D428" s="451"/>
      <c r="E428" s="452"/>
    </row>
    <row r="429" spans="1:5" ht="16.5" thickBot="1" x14ac:dyDescent="0.3">
      <c r="A429" s="458" t="s">
        <v>1597</v>
      </c>
      <c r="B429" s="460">
        <v>55561969.424067795</v>
      </c>
      <c r="C429" s="459"/>
      <c r="D429" s="460">
        <v>46831663.573352136</v>
      </c>
      <c r="E429" s="460">
        <v>8730306.1507156547</v>
      </c>
    </row>
    <row r="430" spans="1:5" ht="16.5" thickBot="1" x14ac:dyDescent="0.3">
      <c r="A430" s="461"/>
      <c r="B430" s="462"/>
      <c r="C430" s="463"/>
      <c r="D430" s="464"/>
      <c r="E430" s="464"/>
    </row>
    <row r="431" spans="1:5" ht="15.75" x14ac:dyDescent="0.25">
      <c r="A431" s="465"/>
      <c r="B431" s="466"/>
      <c r="C431" s="467"/>
      <c r="D431" s="468" t="s">
        <v>1598</v>
      </c>
      <c r="E431" s="469" t="s">
        <v>1599</v>
      </c>
    </row>
    <row r="432" spans="1:5" ht="15.75" x14ac:dyDescent="0.25">
      <c r="A432" s="465"/>
      <c r="B432" s="466"/>
      <c r="C432" s="467"/>
      <c r="D432" s="472" t="s">
        <v>1600</v>
      </c>
      <c r="E432" s="434">
        <v>3096433.5750563545</v>
      </c>
    </row>
    <row r="433" spans="1:5" ht="15.75" x14ac:dyDescent="0.25">
      <c r="A433" s="465"/>
      <c r="B433" s="466"/>
      <c r="C433" s="467"/>
      <c r="D433" s="472" t="s">
        <v>1601</v>
      </c>
      <c r="E433" s="434">
        <v>1374654.6233701503</v>
      </c>
    </row>
    <row r="434" spans="1:5" ht="15.75" x14ac:dyDescent="0.25">
      <c r="A434" s="465"/>
      <c r="B434" s="466"/>
      <c r="C434" s="467"/>
      <c r="D434" s="472" t="s">
        <v>1602</v>
      </c>
      <c r="E434" s="434">
        <v>722700</v>
      </c>
    </row>
    <row r="435" spans="1:5" ht="15.75" x14ac:dyDescent="0.25">
      <c r="A435" s="465"/>
      <c r="B435" s="466"/>
      <c r="C435" s="467"/>
      <c r="D435" s="472" t="s">
        <v>1603</v>
      </c>
      <c r="E435" s="434">
        <v>1143562.1273853881</v>
      </c>
    </row>
    <row r="436" spans="1:5" ht="15.75" x14ac:dyDescent="0.25">
      <c r="A436" s="465"/>
      <c r="B436" s="466"/>
      <c r="C436" s="467"/>
      <c r="D436" s="472" t="s">
        <v>1604</v>
      </c>
      <c r="E436" s="434">
        <v>1175300.4382035555</v>
      </c>
    </row>
    <row r="437" spans="1:5" ht="15.75" x14ac:dyDescent="0.25">
      <c r="A437" s="465"/>
      <c r="B437" s="466"/>
      <c r="C437" s="467"/>
      <c r="D437" s="472" t="s">
        <v>1605</v>
      </c>
      <c r="E437" s="434">
        <v>1017500</v>
      </c>
    </row>
    <row r="438" spans="1:5" ht="15.75" x14ac:dyDescent="0.25">
      <c r="A438" s="465"/>
      <c r="B438" s="466"/>
      <c r="C438" s="467"/>
      <c r="D438" s="472" t="s">
        <v>1606</v>
      </c>
      <c r="E438" s="434">
        <v>200155.38670020641</v>
      </c>
    </row>
    <row r="439" spans="1:5" ht="16.5" thickBot="1" x14ac:dyDescent="0.3">
      <c r="A439" s="465"/>
      <c r="B439" s="466"/>
      <c r="C439" s="467"/>
      <c r="D439" s="470" t="s">
        <v>76</v>
      </c>
      <c r="E439" s="471">
        <v>8730306.1507156529</v>
      </c>
    </row>
  </sheetData>
  <mergeCells count="6">
    <mergeCell ref="A1:E1"/>
    <mergeCell ref="A2:E2"/>
    <mergeCell ref="A5:A6"/>
    <mergeCell ref="B5:B6"/>
    <mergeCell ref="C5:C6"/>
    <mergeCell ref="D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1"/>
  <sheetViews>
    <sheetView workbookViewId="0">
      <selection activeCell="D22" sqref="D22"/>
    </sheetView>
  </sheetViews>
  <sheetFormatPr defaultRowHeight="15" x14ac:dyDescent="0.25"/>
  <cols>
    <col min="2" max="2" width="15.5703125" customWidth="1"/>
    <col min="3" max="3" width="20.42578125" customWidth="1"/>
    <col min="4" max="4" width="12" customWidth="1"/>
    <col min="5" max="5" width="14.7109375" customWidth="1"/>
    <col min="6" max="14" width="14.7109375" bestFit="1" customWidth="1"/>
    <col min="15" max="15" width="15.7109375" bestFit="1" customWidth="1"/>
    <col min="258" max="258" width="15.5703125" customWidth="1"/>
    <col min="259" max="259" width="43.42578125" customWidth="1"/>
    <col min="260" max="260" width="12" customWidth="1"/>
    <col min="261" max="261" width="14.7109375" customWidth="1"/>
    <col min="262" max="270" width="14.7109375" bestFit="1" customWidth="1"/>
    <col min="271" max="271" width="15.7109375" bestFit="1" customWidth="1"/>
    <col min="514" max="514" width="15.5703125" customWidth="1"/>
    <col min="515" max="515" width="43.42578125" customWidth="1"/>
    <col min="516" max="516" width="12" customWidth="1"/>
    <col min="517" max="517" width="14.7109375" customWidth="1"/>
    <col min="518" max="526" width="14.7109375" bestFit="1" customWidth="1"/>
    <col min="527" max="527" width="15.7109375" bestFit="1" customWidth="1"/>
    <col min="770" max="770" width="15.5703125" customWidth="1"/>
    <col min="771" max="771" width="43.42578125" customWidth="1"/>
    <col min="772" max="772" width="12" customWidth="1"/>
    <col min="773" max="773" width="14.7109375" customWidth="1"/>
    <col min="774" max="782" width="14.7109375" bestFit="1" customWidth="1"/>
    <col min="783" max="783" width="15.7109375" bestFit="1" customWidth="1"/>
    <col min="1026" max="1026" width="15.5703125" customWidth="1"/>
    <col min="1027" max="1027" width="43.42578125" customWidth="1"/>
    <col min="1028" max="1028" width="12" customWidth="1"/>
    <col min="1029" max="1029" width="14.7109375" customWidth="1"/>
    <col min="1030" max="1038" width="14.7109375" bestFit="1" customWidth="1"/>
    <col min="1039" max="1039" width="15.7109375" bestFit="1" customWidth="1"/>
    <col min="1282" max="1282" width="15.5703125" customWidth="1"/>
    <col min="1283" max="1283" width="43.42578125" customWidth="1"/>
    <col min="1284" max="1284" width="12" customWidth="1"/>
    <col min="1285" max="1285" width="14.7109375" customWidth="1"/>
    <col min="1286" max="1294" width="14.7109375" bestFit="1" customWidth="1"/>
    <col min="1295" max="1295" width="15.7109375" bestFit="1" customWidth="1"/>
    <col min="1538" max="1538" width="15.5703125" customWidth="1"/>
    <col min="1539" max="1539" width="43.42578125" customWidth="1"/>
    <col min="1540" max="1540" width="12" customWidth="1"/>
    <col min="1541" max="1541" width="14.7109375" customWidth="1"/>
    <col min="1542" max="1550" width="14.7109375" bestFit="1" customWidth="1"/>
    <col min="1551" max="1551" width="15.7109375" bestFit="1" customWidth="1"/>
    <col min="1794" max="1794" width="15.5703125" customWidth="1"/>
    <col min="1795" max="1795" width="43.42578125" customWidth="1"/>
    <col min="1796" max="1796" width="12" customWidth="1"/>
    <col min="1797" max="1797" width="14.7109375" customWidth="1"/>
    <col min="1798" max="1806" width="14.7109375" bestFit="1" customWidth="1"/>
    <col min="1807" max="1807" width="15.7109375" bestFit="1" customWidth="1"/>
    <col min="2050" max="2050" width="15.5703125" customWidth="1"/>
    <col min="2051" max="2051" width="43.42578125" customWidth="1"/>
    <col min="2052" max="2052" width="12" customWidth="1"/>
    <col min="2053" max="2053" width="14.7109375" customWidth="1"/>
    <col min="2054" max="2062" width="14.7109375" bestFit="1" customWidth="1"/>
    <col min="2063" max="2063" width="15.7109375" bestFit="1" customWidth="1"/>
    <col min="2306" max="2306" width="15.5703125" customWidth="1"/>
    <col min="2307" max="2307" width="43.42578125" customWidth="1"/>
    <col min="2308" max="2308" width="12" customWidth="1"/>
    <col min="2309" max="2309" width="14.7109375" customWidth="1"/>
    <col min="2310" max="2318" width="14.7109375" bestFit="1" customWidth="1"/>
    <col min="2319" max="2319" width="15.7109375" bestFit="1" customWidth="1"/>
    <col min="2562" max="2562" width="15.5703125" customWidth="1"/>
    <col min="2563" max="2563" width="43.42578125" customWidth="1"/>
    <col min="2564" max="2564" width="12" customWidth="1"/>
    <col min="2565" max="2565" width="14.7109375" customWidth="1"/>
    <col min="2566" max="2574" width="14.7109375" bestFit="1" customWidth="1"/>
    <col min="2575" max="2575" width="15.7109375" bestFit="1" customWidth="1"/>
    <col min="2818" max="2818" width="15.5703125" customWidth="1"/>
    <col min="2819" max="2819" width="43.42578125" customWidth="1"/>
    <col min="2820" max="2820" width="12" customWidth="1"/>
    <col min="2821" max="2821" width="14.7109375" customWidth="1"/>
    <col min="2822" max="2830" width="14.7109375" bestFit="1" customWidth="1"/>
    <col min="2831" max="2831" width="15.7109375" bestFit="1" customWidth="1"/>
    <col min="3074" max="3074" width="15.5703125" customWidth="1"/>
    <col min="3075" max="3075" width="43.42578125" customWidth="1"/>
    <col min="3076" max="3076" width="12" customWidth="1"/>
    <col min="3077" max="3077" width="14.7109375" customWidth="1"/>
    <col min="3078" max="3086" width="14.7109375" bestFit="1" customWidth="1"/>
    <col min="3087" max="3087" width="15.7109375" bestFit="1" customWidth="1"/>
    <col min="3330" max="3330" width="15.5703125" customWidth="1"/>
    <col min="3331" max="3331" width="43.42578125" customWidth="1"/>
    <col min="3332" max="3332" width="12" customWidth="1"/>
    <col min="3333" max="3333" width="14.7109375" customWidth="1"/>
    <col min="3334" max="3342" width="14.7109375" bestFit="1" customWidth="1"/>
    <col min="3343" max="3343" width="15.7109375" bestFit="1" customWidth="1"/>
    <col min="3586" max="3586" width="15.5703125" customWidth="1"/>
    <col min="3587" max="3587" width="43.42578125" customWidth="1"/>
    <col min="3588" max="3588" width="12" customWidth="1"/>
    <col min="3589" max="3589" width="14.7109375" customWidth="1"/>
    <col min="3590" max="3598" width="14.7109375" bestFit="1" customWidth="1"/>
    <col min="3599" max="3599" width="15.7109375" bestFit="1" customWidth="1"/>
    <col min="3842" max="3842" width="15.5703125" customWidth="1"/>
    <col min="3843" max="3843" width="43.42578125" customWidth="1"/>
    <col min="3844" max="3844" width="12" customWidth="1"/>
    <col min="3845" max="3845" width="14.7109375" customWidth="1"/>
    <col min="3846" max="3854" width="14.7109375" bestFit="1" customWidth="1"/>
    <col min="3855" max="3855" width="15.7109375" bestFit="1" customWidth="1"/>
    <col min="4098" max="4098" width="15.5703125" customWidth="1"/>
    <col min="4099" max="4099" width="43.42578125" customWidth="1"/>
    <col min="4100" max="4100" width="12" customWidth="1"/>
    <col min="4101" max="4101" width="14.7109375" customWidth="1"/>
    <col min="4102" max="4110" width="14.7109375" bestFit="1" customWidth="1"/>
    <col min="4111" max="4111" width="15.7109375" bestFit="1" customWidth="1"/>
    <col min="4354" max="4354" width="15.5703125" customWidth="1"/>
    <col min="4355" max="4355" width="43.42578125" customWidth="1"/>
    <col min="4356" max="4356" width="12" customWidth="1"/>
    <col min="4357" max="4357" width="14.7109375" customWidth="1"/>
    <col min="4358" max="4366" width="14.7109375" bestFit="1" customWidth="1"/>
    <col min="4367" max="4367" width="15.7109375" bestFit="1" customWidth="1"/>
    <col min="4610" max="4610" width="15.5703125" customWidth="1"/>
    <col min="4611" max="4611" width="43.42578125" customWidth="1"/>
    <col min="4612" max="4612" width="12" customWidth="1"/>
    <col min="4613" max="4613" width="14.7109375" customWidth="1"/>
    <col min="4614" max="4622" width="14.7109375" bestFit="1" customWidth="1"/>
    <col min="4623" max="4623" width="15.7109375" bestFit="1" customWidth="1"/>
    <col min="4866" max="4866" width="15.5703125" customWidth="1"/>
    <col min="4867" max="4867" width="43.42578125" customWidth="1"/>
    <col min="4868" max="4868" width="12" customWidth="1"/>
    <col min="4869" max="4869" width="14.7109375" customWidth="1"/>
    <col min="4870" max="4878" width="14.7109375" bestFit="1" customWidth="1"/>
    <col min="4879" max="4879" width="15.7109375" bestFit="1" customWidth="1"/>
    <col min="5122" max="5122" width="15.5703125" customWidth="1"/>
    <col min="5123" max="5123" width="43.42578125" customWidth="1"/>
    <col min="5124" max="5124" width="12" customWidth="1"/>
    <col min="5125" max="5125" width="14.7109375" customWidth="1"/>
    <col min="5126" max="5134" width="14.7109375" bestFit="1" customWidth="1"/>
    <col min="5135" max="5135" width="15.7109375" bestFit="1" customWidth="1"/>
    <col min="5378" max="5378" width="15.5703125" customWidth="1"/>
    <col min="5379" max="5379" width="43.42578125" customWidth="1"/>
    <col min="5380" max="5380" width="12" customWidth="1"/>
    <col min="5381" max="5381" width="14.7109375" customWidth="1"/>
    <col min="5382" max="5390" width="14.7109375" bestFit="1" customWidth="1"/>
    <col min="5391" max="5391" width="15.7109375" bestFit="1" customWidth="1"/>
    <col min="5634" max="5634" width="15.5703125" customWidth="1"/>
    <col min="5635" max="5635" width="43.42578125" customWidth="1"/>
    <col min="5636" max="5636" width="12" customWidth="1"/>
    <col min="5637" max="5637" width="14.7109375" customWidth="1"/>
    <col min="5638" max="5646" width="14.7109375" bestFit="1" customWidth="1"/>
    <col min="5647" max="5647" width="15.7109375" bestFit="1" customWidth="1"/>
    <col min="5890" max="5890" width="15.5703125" customWidth="1"/>
    <col min="5891" max="5891" width="43.42578125" customWidth="1"/>
    <col min="5892" max="5892" width="12" customWidth="1"/>
    <col min="5893" max="5893" width="14.7109375" customWidth="1"/>
    <col min="5894" max="5902" width="14.7109375" bestFit="1" customWidth="1"/>
    <col min="5903" max="5903" width="15.7109375" bestFit="1" customWidth="1"/>
    <col min="6146" max="6146" width="15.5703125" customWidth="1"/>
    <col min="6147" max="6147" width="43.42578125" customWidth="1"/>
    <col min="6148" max="6148" width="12" customWidth="1"/>
    <col min="6149" max="6149" width="14.7109375" customWidth="1"/>
    <col min="6150" max="6158" width="14.7109375" bestFit="1" customWidth="1"/>
    <col min="6159" max="6159" width="15.7109375" bestFit="1" customWidth="1"/>
    <col min="6402" max="6402" width="15.5703125" customWidth="1"/>
    <col min="6403" max="6403" width="43.42578125" customWidth="1"/>
    <col min="6404" max="6404" width="12" customWidth="1"/>
    <col min="6405" max="6405" width="14.7109375" customWidth="1"/>
    <col min="6406" max="6414" width="14.7109375" bestFit="1" customWidth="1"/>
    <col min="6415" max="6415" width="15.7109375" bestFit="1" customWidth="1"/>
    <col min="6658" max="6658" width="15.5703125" customWidth="1"/>
    <col min="6659" max="6659" width="43.42578125" customWidth="1"/>
    <col min="6660" max="6660" width="12" customWidth="1"/>
    <col min="6661" max="6661" width="14.7109375" customWidth="1"/>
    <col min="6662" max="6670" width="14.7109375" bestFit="1" customWidth="1"/>
    <col min="6671" max="6671" width="15.7109375" bestFit="1" customWidth="1"/>
    <col min="6914" max="6914" width="15.5703125" customWidth="1"/>
    <col min="6915" max="6915" width="43.42578125" customWidth="1"/>
    <col min="6916" max="6916" width="12" customWidth="1"/>
    <col min="6917" max="6917" width="14.7109375" customWidth="1"/>
    <col min="6918" max="6926" width="14.7109375" bestFit="1" customWidth="1"/>
    <col min="6927" max="6927" width="15.7109375" bestFit="1" customWidth="1"/>
    <col min="7170" max="7170" width="15.5703125" customWidth="1"/>
    <col min="7171" max="7171" width="43.42578125" customWidth="1"/>
    <col min="7172" max="7172" width="12" customWidth="1"/>
    <col min="7173" max="7173" width="14.7109375" customWidth="1"/>
    <col min="7174" max="7182" width="14.7109375" bestFit="1" customWidth="1"/>
    <col min="7183" max="7183" width="15.7109375" bestFit="1" customWidth="1"/>
    <col min="7426" max="7426" width="15.5703125" customWidth="1"/>
    <col min="7427" max="7427" width="43.42578125" customWidth="1"/>
    <col min="7428" max="7428" width="12" customWidth="1"/>
    <col min="7429" max="7429" width="14.7109375" customWidth="1"/>
    <col min="7430" max="7438" width="14.7109375" bestFit="1" customWidth="1"/>
    <col min="7439" max="7439" width="15.7109375" bestFit="1" customWidth="1"/>
    <col min="7682" max="7682" width="15.5703125" customWidth="1"/>
    <col min="7683" max="7683" width="43.42578125" customWidth="1"/>
    <col min="7684" max="7684" width="12" customWidth="1"/>
    <col min="7685" max="7685" width="14.7109375" customWidth="1"/>
    <col min="7686" max="7694" width="14.7109375" bestFit="1" customWidth="1"/>
    <col min="7695" max="7695" width="15.7109375" bestFit="1" customWidth="1"/>
    <col min="7938" max="7938" width="15.5703125" customWidth="1"/>
    <col min="7939" max="7939" width="43.42578125" customWidth="1"/>
    <col min="7940" max="7940" width="12" customWidth="1"/>
    <col min="7941" max="7941" width="14.7109375" customWidth="1"/>
    <col min="7942" max="7950" width="14.7109375" bestFit="1" customWidth="1"/>
    <col min="7951" max="7951" width="15.7109375" bestFit="1" customWidth="1"/>
    <col min="8194" max="8194" width="15.5703125" customWidth="1"/>
    <col min="8195" max="8195" width="43.42578125" customWidth="1"/>
    <col min="8196" max="8196" width="12" customWidth="1"/>
    <col min="8197" max="8197" width="14.7109375" customWidth="1"/>
    <col min="8198" max="8206" width="14.7109375" bestFit="1" customWidth="1"/>
    <col min="8207" max="8207" width="15.7109375" bestFit="1" customWidth="1"/>
    <col min="8450" max="8450" width="15.5703125" customWidth="1"/>
    <col min="8451" max="8451" width="43.42578125" customWidth="1"/>
    <col min="8452" max="8452" width="12" customWidth="1"/>
    <col min="8453" max="8453" width="14.7109375" customWidth="1"/>
    <col min="8454" max="8462" width="14.7109375" bestFit="1" customWidth="1"/>
    <col min="8463" max="8463" width="15.7109375" bestFit="1" customWidth="1"/>
    <col min="8706" max="8706" width="15.5703125" customWidth="1"/>
    <col min="8707" max="8707" width="43.42578125" customWidth="1"/>
    <col min="8708" max="8708" width="12" customWidth="1"/>
    <col min="8709" max="8709" width="14.7109375" customWidth="1"/>
    <col min="8710" max="8718" width="14.7109375" bestFit="1" customWidth="1"/>
    <col min="8719" max="8719" width="15.7109375" bestFit="1" customWidth="1"/>
    <col min="8962" max="8962" width="15.5703125" customWidth="1"/>
    <col min="8963" max="8963" width="43.42578125" customWidth="1"/>
    <col min="8964" max="8964" width="12" customWidth="1"/>
    <col min="8965" max="8965" width="14.7109375" customWidth="1"/>
    <col min="8966" max="8974" width="14.7109375" bestFit="1" customWidth="1"/>
    <col min="8975" max="8975" width="15.7109375" bestFit="1" customWidth="1"/>
    <col min="9218" max="9218" width="15.5703125" customWidth="1"/>
    <col min="9219" max="9219" width="43.42578125" customWidth="1"/>
    <col min="9220" max="9220" width="12" customWidth="1"/>
    <col min="9221" max="9221" width="14.7109375" customWidth="1"/>
    <col min="9222" max="9230" width="14.7109375" bestFit="1" customWidth="1"/>
    <col min="9231" max="9231" width="15.7109375" bestFit="1" customWidth="1"/>
    <col min="9474" max="9474" width="15.5703125" customWidth="1"/>
    <col min="9475" max="9475" width="43.42578125" customWidth="1"/>
    <col min="9476" max="9476" width="12" customWidth="1"/>
    <col min="9477" max="9477" width="14.7109375" customWidth="1"/>
    <col min="9478" max="9486" width="14.7109375" bestFit="1" customWidth="1"/>
    <col min="9487" max="9487" width="15.7109375" bestFit="1" customWidth="1"/>
    <col min="9730" max="9730" width="15.5703125" customWidth="1"/>
    <col min="9731" max="9731" width="43.42578125" customWidth="1"/>
    <col min="9732" max="9732" width="12" customWidth="1"/>
    <col min="9733" max="9733" width="14.7109375" customWidth="1"/>
    <col min="9734" max="9742" width="14.7109375" bestFit="1" customWidth="1"/>
    <col min="9743" max="9743" width="15.7109375" bestFit="1" customWidth="1"/>
    <col min="9986" max="9986" width="15.5703125" customWidth="1"/>
    <col min="9987" max="9987" width="43.42578125" customWidth="1"/>
    <col min="9988" max="9988" width="12" customWidth="1"/>
    <col min="9989" max="9989" width="14.7109375" customWidth="1"/>
    <col min="9990" max="9998" width="14.7109375" bestFit="1" customWidth="1"/>
    <col min="9999" max="9999" width="15.7109375" bestFit="1" customWidth="1"/>
    <col min="10242" max="10242" width="15.5703125" customWidth="1"/>
    <col min="10243" max="10243" width="43.42578125" customWidth="1"/>
    <col min="10244" max="10244" width="12" customWidth="1"/>
    <col min="10245" max="10245" width="14.7109375" customWidth="1"/>
    <col min="10246" max="10254" width="14.7109375" bestFit="1" customWidth="1"/>
    <col min="10255" max="10255" width="15.7109375" bestFit="1" customWidth="1"/>
    <col min="10498" max="10498" width="15.5703125" customWidth="1"/>
    <col min="10499" max="10499" width="43.42578125" customWidth="1"/>
    <col min="10500" max="10500" width="12" customWidth="1"/>
    <col min="10501" max="10501" width="14.7109375" customWidth="1"/>
    <col min="10502" max="10510" width="14.7109375" bestFit="1" customWidth="1"/>
    <col min="10511" max="10511" width="15.7109375" bestFit="1" customWidth="1"/>
    <col min="10754" max="10754" width="15.5703125" customWidth="1"/>
    <col min="10755" max="10755" width="43.42578125" customWidth="1"/>
    <col min="10756" max="10756" width="12" customWidth="1"/>
    <col min="10757" max="10757" width="14.7109375" customWidth="1"/>
    <col min="10758" max="10766" width="14.7109375" bestFit="1" customWidth="1"/>
    <col min="10767" max="10767" width="15.7109375" bestFit="1" customWidth="1"/>
    <col min="11010" max="11010" width="15.5703125" customWidth="1"/>
    <col min="11011" max="11011" width="43.42578125" customWidth="1"/>
    <col min="11012" max="11012" width="12" customWidth="1"/>
    <col min="11013" max="11013" width="14.7109375" customWidth="1"/>
    <col min="11014" max="11022" width="14.7109375" bestFit="1" customWidth="1"/>
    <col min="11023" max="11023" width="15.7109375" bestFit="1" customWidth="1"/>
    <col min="11266" max="11266" width="15.5703125" customWidth="1"/>
    <col min="11267" max="11267" width="43.42578125" customWidth="1"/>
    <col min="11268" max="11268" width="12" customWidth="1"/>
    <col min="11269" max="11269" width="14.7109375" customWidth="1"/>
    <col min="11270" max="11278" width="14.7109375" bestFit="1" customWidth="1"/>
    <col min="11279" max="11279" width="15.7109375" bestFit="1" customWidth="1"/>
    <col min="11522" max="11522" width="15.5703125" customWidth="1"/>
    <col min="11523" max="11523" width="43.42578125" customWidth="1"/>
    <col min="11524" max="11524" width="12" customWidth="1"/>
    <col min="11525" max="11525" width="14.7109375" customWidth="1"/>
    <col min="11526" max="11534" width="14.7109375" bestFit="1" customWidth="1"/>
    <col min="11535" max="11535" width="15.7109375" bestFit="1" customWidth="1"/>
    <col min="11778" max="11778" width="15.5703125" customWidth="1"/>
    <col min="11779" max="11779" width="43.42578125" customWidth="1"/>
    <col min="11780" max="11780" width="12" customWidth="1"/>
    <col min="11781" max="11781" width="14.7109375" customWidth="1"/>
    <col min="11782" max="11790" width="14.7109375" bestFit="1" customWidth="1"/>
    <col min="11791" max="11791" width="15.7109375" bestFit="1" customWidth="1"/>
    <col min="12034" max="12034" width="15.5703125" customWidth="1"/>
    <col min="12035" max="12035" width="43.42578125" customWidth="1"/>
    <col min="12036" max="12036" width="12" customWidth="1"/>
    <col min="12037" max="12037" width="14.7109375" customWidth="1"/>
    <col min="12038" max="12046" width="14.7109375" bestFit="1" customWidth="1"/>
    <col min="12047" max="12047" width="15.7109375" bestFit="1" customWidth="1"/>
    <col min="12290" max="12290" width="15.5703125" customWidth="1"/>
    <col min="12291" max="12291" width="43.42578125" customWidth="1"/>
    <col min="12292" max="12292" width="12" customWidth="1"/>
    <col min="12293" max="12293" width="14.7109375" customWidth="1"/>
    <col min="12294" max="12302" width="14.7109375" bestFit="1" customWidth="1"/>
    <col min="12303" max="12303" width="15.7109375" bestFit="1" customWidth="1"/>
    <col min="12546" max="12546" width="15.5703125" customWidth="1"/>
    <col min="12547" max="12547" width="43.42578125" customWidth="1"/>
    <col min="12548" max="12548" width="12" customWidth="1"/>
    <col min="12549" max="12549" width="14.7109375" customWidth="1"/>
    <col min="12550" max="12558" width="14.7109375" bestFit="1" customWidth="1"/>
    <col min="12559" max="12559" width="15.7109375" bestFit="1" customWidth="1"/>
    <col min="12802" max="12802" width="15.5703125" customWidth="1"/>
    <col min="12803" max="12803" width="43.42578125" customWidth="1"/>
    <col min="12804" max="12804" width="12" customWidth="1"/>
    <col min="12805" max="12805" width="14.7109375" customWidth="1"/>
    <col min="12806" max="12814" width="14.7109375" bestFit="1" customWidth="1"/>
    <col min="12815" max="12815" width="15.7109375" bestFit="1" customWidth="1"/>
    <col min="13058" max="13058" width="15.5703125" customWidth="1"/>
    <col min="13059" max="13059" width="43.42578125" customWidth="1"/>
    <col min="13060" max="13060" width="12" customWidth="1"/>
    <col min="13061" max="13061" width="14.7109375" customWidth="1"/>
    <col min="13062" max="13070" width="14.7109375" bestFit="1" customWidth="1"/>
    <col min="13071" max="13071" width="15.7109375" bestFit="1" customWidth="1"/>
    <col min="13314" max="13314" width="15.5703125" customWidth="1"/>
    <col min="13315" max="13315" width="43.42578125" customWidth="1"/>
    <col min="13316" max="13316" width="12" customWidth="1"/>
    <col min="13317" max="13317" width="14.7109375" customWidth="1"/>
    <col min="13318" max="13326" width="14.7109375" bestFit="1" customWidth="1"/>
    <col min="13327" max="13327" width="15.7109375" bestFit="1" customWidth="1"/>
    <col min="13570" max="13570" width="15.5703125" customWidth="1"/>
    <col min="13571" max="13571" width="43.42578125" customWidth="1"/>
    <col min="13572" max="13572" width="12" customWidth="1"/>
    <col min="13573" max="13573" width="14.7109375" customWidth="1"/>
    <col min="13574" max="13582" width="14.7109375" bestFit="1" customWidth="1"/>
    <col min="13583" max="13583" width="15.7109375" bestFit="1" customWidth="1"/>
    <col min="13826" max="13826" width="15.5703125" customWidth="1"/>
    <col min="13827" max="13827" width="43.42578125" customWidth="1"/>
    <col min="13828" max="13828" width="12" customWidth="1"/>
    <col min="13829" max="13829" width="14.7109375" customWidth="1"/>
    <col min="13830" max="13838" width="14.7109375" bestFit="1" customWidth="1"/>
    <col min="13839" max="13839" width="15.7109375" bestFit="1" customWidth="1"/>
    <col min="14082" max="14082" width="15.5703125" customWidth="1"/>
    <col min="14083" max="14083" width="43.42578125" customWidth="1"/>
    <col min="14084" max="14084" width="12" customWidth="1"/>
    <col min="14085" max="14085" width="14.7109375" customWidth="1"/>
    <col min="14086" max="14094" width="14.7109375" bestFit="1" customWidth="1"/>
    <col min="14095" max="14095" width="15.7109375" bestFit="1" customWidth="1"/>
    <col min="14338" max="14338" width="15.5703125" customWidth="1"/>
    <col min="14339" max="14339" width="43.42578125" customWidth="1"/>
    <col min="14340" max="14340" width="12" customWidth="1"/>
    <col min="14341" max="14341" width="14.7109375" customWidth="1"/>
    <col min="14342" max="14350" width="14.7109375" bestFit="1" customWidth="1"/>
    <col min="14351" max="14351" width="15.7109375" bestFit="1" customWidth="1"/>
    <col min="14594" max="14594" width="15.5703125" customWidth="1"/>
    <col min="14595" max="14595" width="43.42578125" customWidth="1"/>
    <col min="14596" max="14596" width="12" customWidth="1"/>
    <col min="14597" max="14597" width="14.7109375" customWidth="1"/>
    <col min="14598" max="14606" width="14.7109375" bestFit="1" customWidth="1"/>
    <col min="14607" max="14607" width="15.7109375" bestFit="1" customWidth="1"/>
    <col min="14850" max="14850" width="15.5703125" customWidth="1"/>
    <col min="14851" max="14851" width="43.42578125" customWidth="1"/>
    <col min="14852" max="14852" width="12" customWidth="1"/>
    <col min="14853" max="14853" width="14.7109375" customWidth="1"/>
    <col min="14854" max="14862" width="14.7109375" bestFit="1" customWidth="1"/>
    <col min="14863" max="14863" width="15.7109375" bestFit="1" customWidth="1"/>
    <col min="15106" max="15106" width="15.5703125" customWidth="1"/>
    <col min="15107" max="15107" width="43.42578125" customWidth="1"/>
    <col min="15108" max="15108" width="12" customWidth="1"/>
    <col min="15109" max="15109" width="14.7109375" customWidth="1"/>
    <col min="15110" max="15118" width="14.7109375" bestFit="1" customWidth="1"/>
    <col min="15119" max="15119" width="15.7109375" bestFit="1" customWidth="1"/>
    <col min="15362" max="15362" width="15.5703125" customWidth="1"/>
    <col min="15363" max="15363" width="43.42578125" customWidth="1"/>
    <col min="15364" max="15364" width="12" customWidth="1"/>
    <col min="15365" max="15365" width="14.7109375" customWidth="1"/>
    <col min="15366" max="15374" width="14.7109375" bestFit="1" customWidth="1"/>
    <col min="15375" max="15375" width="15.7109375" bestFit="1" customWidth="1"/>
    <col min="15618" max="15618" width="15.5703125" customWidth="1"/>
    <col min="15619" max="15619" width="43.42578125" customWidth="1"/>
    <col min="15620" max="15620" width="12" customWidth="1"/>
    <col min="15621" max="15621" width="14.7109375" customWidth="1"/>
    <col min="15622" max="15630" width="14.7109375" bestFit="1" customWidth="1"/>
    <col min="15631" max="15631" width="15.7109375" bestFit="1" customWidth="1"/>
    <col min="15874" max="15874" width="15.5703125" customWidth="1"/>
    <col min="15875" max="15875" width="43.42578125" customWidth="1"/>
    <col min="15876" max="15876" width="12" customWidth="1"/>
    <col min="15877" max="15877" width="14.7109375" customWidth="1"/>
    <col min="15878" max="15886" width="14.7109375" bestFit="1" customWidth="1"/>
    <col min="15887" max="15887" width="15.7109375" bestFit="1" customWidth="1"/>
    <col min="16130" max="16130" width="15.5703125" customWidth="1"/>
    <col min="16131" max="16131" width="43.42578125" customWidth="1"/>
    <col min="16132" max="16132" width="12" customWidth="1"/>
    <col min="16133" max="16133" width="14.7109375" customWidth="1"/>
    <col min="16134" max="16142" width="14.7109375" bestFit="1" customWidth="1"/>
    <col min="16143" max="16143" width="15.7109375" bestFit="1" customWidth="1"/>
  </cols>
  <sheetData>
    <row r="1" spans="1:16" x14ac:dyDescent="0.25">
      <c r="B1" s="29" t="s">
        <v>77</v>
      </c>
    </row>
    <row r="3" spans="1:16" x14ac:dyDescent="0.25">
      <c r="B3" s="31"/>
      <c r="C3" s="29"/>
      <c r="D3" s="32"/>
      <c r="E3" s="33"/>
      <c r="F3" s="33"/>
    </row>
    <row r="5" spans="1:16" x14ac:dyDescent="0.25">
      <c r="A5" s="363" t="s">
        <v>99</v>
      </c>
      <c r="B5" s="363"/>
      <c r="C5" s="372" t="s">
        <v>1278</v>
      </c>
      <c r="D5" s="557"/>
      <c r="E5" s="557"/>
      <c r="F5" s="557"/>
      <c r="G5" s="557"/>
      <c r="H5" s="557"/>
      <c r="I5" s="557"/>
      <c r="J5" s="557"/>
      <c r="K5" s="557"/>
      <c r="L5" s="557"/>
      <c r="M5" s="557"/>
      <c r="N5" s="557"/>
      <c r="O5" s="557"/>
      <c r="P5" s="557"/>
    </row>
    <row r="6" spans="1:16" x14ac:dyDescent="0.25">
      <c r="A6" s="358"/>
      <c r="B6" s="358"/>
      <c r="C6" s="358"/>
      <c r="D6" s="359"/>
      <c r="E6" s="358"/>
      <c r="F6" s="358"/>
      <c r="G6" s="358"/>
      <c r="H6" s="358"/>
      <c r="I6" s="358"/>
      <c r="J6" s="358"/>
      <c r="K6" s="358"/>
      <c r="L6" s="358"/>
      <c r="M6" s="358"/>
      <c r="N6" s="358"/>
      <c r="O6" s="358"/>
      <c r="P6" s="358"/>
    </row>
    <row r="7" spans="1:16" x14ac:dyDescent="0.25">
      <c r="A7" s="556" t="s">
        <v>101</v>
      </c>
      <c r="B7" s="556" t="s">
        <v>102</v>
      </c>
      <c r="C7" s="554" t="s">
        <v>103</v>
      </c>
      <c r="D7" s="554"/>
      <c r="E7" s="554"/>
      <c r="F7" s="554"/>
      <c r="G7" s="554"/>
      <c r="H7" s="555" t="s">
        <v>104</v>
      </c>
      <c r="I7" s="555"/>
      <c r="J7" s="555"/>
      <c r="K7" s="555"/>
      <c r="L7" s="555"/>
      <c r="M7" s="555"/>
      <c r="N7" s="555"/>
      <c r="O7" s="555"/>
      <c r="P7" s="555"/>
    </row>
    <row r="8" spans="1:16" ht="76.5" x14ac:dyDescent="0.25">
      <c r="A8" s="556"/>
      <c r="B8" s="556"/>
      <c r="C8" s="366" t="s">
        <v>105</v>
      </c>
      <c r="D8" s="366" t="s">
        <v>106</v>
      </c>
      <c r="E8" s="366" t="s">
        <v>107</v>
      </c>
      <c r="F8" s="366" t="s">
        <v>108</v>
      </c>
      <c r="G8" s="366" t="s">
        <v>109</v>
      </c>
      <c r="H8" s="367" t="s">
        <v>110</v>
      </c>
      <c r="I8" s="367" t="s">
        <v>111</v>
      </c>
      <c r="J8" s="367" t="s">
        <v>112</v>
      </c>
      <c r="K8" s="367" t="s">
        <v>66</v>
      </c>
      <c r="L8" s="367" t="s">
        <v>113</v>
      </c>
      <c r="M8" s="367" t="s">
        <v>114</v>
      </c>
      <c r="N8" s="367" t="s">
        <v>115</v>
      </c>
      <c r="O8" s="367" t="s">
        <v>116</v>
      </c>
      <c r="P8" s="367" t="s">
        <v>117</v>
      </c>
    </row>
    <row r="9" spans="1:16" ht="25.5" x14ac:dyDescent="0.25">
      <c r="A9" s="360">
        <v>1</v>
      </c>
      <c r="B9" s="368" t="s">
        <v>118</v>
      </c>
      <c r="C9" s="361">
        <v>255969088.00517869</v>
      </c>
      <c r="D9" s="361"/>
      <c r="E9" s="361">
        <v>142970733.40498346</v>
      </c>
      <c r="F9" s="361"/>
      <c r="G9" s="369">
        <v>398939821.41016215</v>
      </c>
      <c r="H9" s="361">
        <v>398939821.41016215</v>
      </c>
      <c r="I9" s="361"/>
      <c r="J9" s="371"/>
      <c r="K9" s="371"/>
      <c r="L9" s="371"/>
      <c r="M9" s="371"/>
      <c r="N9" s="371"/>
      <c r="O9" s="371"/>
      <c r="P9" s="371"/>
    </row>
    <row r="10" spans="1:16" ht="25.5" x14ac:dyDescent="0.25">
      <c r="A10" s="360">
        <v>2</v>
      </c>
      <c r="B10" s="365" t="s">
        <v>119</v>
      </c>
      <c r="C10" s="361"/>
      <c r="D10" s="361"/>
      <c r="E10" s="361"/>
      <c r="F10" s="361"/>
      <c r="G10" s="369"/>
      <c r="H10" s="361"/>
      <c r="I10" s="361"/>
      <c r="J10" s="371"/>
      <c r="K10" s="371"/>
      <c r="L10" s="371"/>
      <c r="M10" s="371"/>
      <c r="N10" s="371"/>
      <c r="O10" s="371"/>
      <c r="P10" s="371"/>
    </row>
    <row r="11" spans="1:16" x14ac:dyDescent="0.25">
      <c r="A11" s="364"/>
      <c r="B11" s="362" t="s">
        <v>120</v>
      </c>
      <c r="C11" s="370">
        <v>255969088.00517869</v>
      </c>
      <c r="D11" s="370">
        <v>0</v>
      </c>
      <c r="E11" s="370">
        <v>142970733.40498346</v>
      </c>
      <c r="F11" s="370">
        <v>0</v>
      </c>
      <c r="G11" s="370">
        <v>398939821.41016215</v>
      </c>
      <c r="H11" s="370">
        <v>398939821.41016215</v>
      </c>
      <c r="I11" s="370">
        <v>0</v>
      </c>
      <c r="J11" s="370">
        <v>0</v>
      </c>
      <c r="K11" s="370">
        <v>0</v>
      </c>
      <c r="L11" s="370">
        <v>0</v>
      </c>
      <c r="M11" s="370">
        <v>0</v>
      </c>
      <c r="N11" s="370">
        <v>0</v>
      </c>
      <c r="O11" s="370">
        <v>0</v>
      </c>
      <c r="P11" s="370">
        <v>0</v>
      </c>
    </row>
  </sheetData>
  <mergeCells count="5">
    <mergeCell ref="A7:A8"/>
    <mergeCell ref="B7:B8"/>
    <mergeCell ref="C7:G7"/>
    <mergeCell ref="H7:P7"/>
    <mergeCell ref="D5:P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4:P10"/>
  <sheetViews>
    <sheetView workbookViewId="0">
      <selection activeCell="D18" sqref="D18"/>
    </sheetView>
  </sheetViews>
  <sheetFormatPr defaultRowHeight="15" x14ac:dyDescent="0.25"/>
  <cols>
    <col min="2" max="2" width="16.5703125" customWidth="1"/>
    <col min="3" max="3" width="11.42578125" customWidth="1"/>
    <col min="5" max="5" width="12.85546875" bestFit="1" customWidth="1"/>
    <col min="7" max="7" width="12.85546875" bestFit="1" customWidth="1"/>
  </cols>
  <sheetData>
    <row r="4" spans="1:16" x14ac:dyDescent="0.25">
      <c r="A4" s="380" t="s">
        <v>99</v>
      </c>
      <c r="B4" s="380"/>
      <c r="C4" s="390" t="s">
        <v>1279</v>
      </c>
      <c r="D4" s="391"/>
      <c r="E4" s="389"/>
      <c r="F4" s="389"/>
      <c r="G4" s="389"/>
      <c r="H4" s="389"/>
      <c r="I4" s="389"/>
      <c r="J4" s="389"/>
      <c r="K4" s="389"/>
      <c r="L4" s="389"/>
      <c r="M4" s="389"/>
      <c r="N4" s="389"/>
      <c r="O4" s="389"/>
      <c r="P4" s="389"/>
    </row>
    <row r="5" spans="1:16" x14ac:dyDescent="0.25">
      <c r="A5" s="375"/>
      <c r="B5" s="375"/>
      <c r="C5" s="375"/>
      <c r="D5" s="376"/>
      <c r="E5" s="375"/>
      <c r="F5" s="375"/>
      <c r="G5" s="375"/>
      <c r="H5" s="375"/>
      <c r="I5" s="375"/>
      <c r="J5" s="375"/>
      <c r="K5" s="375"/>
      <c r="L5" s="375"/>
      <c r="M5" s="375"/>
      <c r="N5" s="375"/>
      <c r="O5" s="375"/>
      <c r="P5" s="375"/>
    </row>
    <row r="6" spans="1:16" x14ac:dyDescent="0.25">
      <c r="A6" s="556" t="s">
        <v>101</v>
      </c>
      <c r="B6" s="556" t="s">
        <v>102</v>
      </c>
      <c r="C6" s="554" t="s">
        <v>103</v>
      </c>
      <c r="D6" s="554"/>
      <c r="E6" s="554"/>
      <c r="F6" s="554"/>
      <c r="G6" s="554"/>
      <c r="H6" s="555" t="s">
        <v>104</v>
      </c>
      <c r="I6" s="555"/>
      <c r="J6" s="555"/>
      <c r="K6" s="555"/>
      <c r="L6" s="555"/>
      <c r="M6" s="555"/>
      <c r="N6" s="555"/>
      <c r="O6" s="555"/>
      <c r="P6" s="555"/>
    </row>
    <row r="7" spans="1:16" ht="89.25" x14ac:dyDescent="0.25">
      <c r="A7" s="556"/>
      <c r="B7" s="556"/>
      <c r="C7" s="383" t="s">
        <v>105</v>
      </c>
      <c r="D7" s="383" t="s">
        <v>106</v>
      </c>
      <c r="E7" s="383" t="s">
        <v>107</v>
      </c>
      <c r="F7" s="383" t="s">
        <v>108</v>
      </c>
      <c r="G7" s="383" t="s">
        <v>109</v>
      </c>
      <c r="H7" s="384" t="s">
        <v>110</v>
      </c>
      <c r="I7" s="384" t="s">
        <v>111</v>
      </c>
      <c r="J7" s="384" t="s">
        <v>112</v>
      </c>
      <c r="K7" s="384" t="s">
        <v>66</v>
      </c>
      <c r="L7" s="384" t="s">
        <v>113</v>
      </c>
      <c r="M7" s="384" t="s">
        <v>114</v>
      </c>
      <c r="N7" s="384" t="s">
        <v>115</v>
      </c>
      <c r="O7" s="384" t="s">
        <v>116</v>
      </c>
      <c r="P7" s="384" t="s">
        <v>117</v>
      </c>
    </row>
    <row r="8" spans="1:16" ht="38.25" x14ac:dyDescent="0.25">
      <c r="A8" s="377">
        <v>1</v>
      </c>
      <c r="B8" s="385" t="s">
        <v>118</v>
      </c>
      <c r="C8" s="378"/>
      <c r="D8" s="378"/>
      <c r="E8" s="378">
        <v>106242391</v>
      </c>
      <c r="F8" s="378"/>
      <c r="G8" s="386">
        <v>106242391</v>
      </c>
      <c r="H8" s="378"/>
      <c r="I8" s="378"/>
      <c r="J8" s="388"/>
      <c r="K8" s="388"/>
      <c r="L8" s="388"/>
      <c r="M8" s="388"/>
      <c r="N8" s="388"/>
      <c r="O8" s="388"/>
      <c r="P8" s="388"/>
    </row>
    <row r="9" spans="1:16" ht="38.25" x14ac:dyDescent="0.25">
      <c r="A9" s="377">
        <v>2</v>
      </c>
      <c r="B9" s="382" t="s">
        <v>119</v>
      </c>
      <c r="C9" s="378"/>
      <c r="D9" s="378"/>
      <c r="E9" s="378"/>
      <c r="F9" s="378"/>
      <c r="G9" s="386">
        <v>0</v>
      </c>
      <c r="H9" s="378"/>
      <c r="I9" s="378"/>
      <c r="J9" s="388"/>
      <c r="K9" s="388"/>
      <c r="L9" s="388"/>
      <c r="M9" s="388"/>
      <c r="N9" s="388"/>
      <c r="O9" s="388"/>
      <c r="P9" s="388"/>
    </row>
    <row r="10" spans="1:16" x14ac:dyDescent="0.25">
      <c r="A10" s="381"/>
      <c r="B10" s="379" t="s">
        <v>120</v>
      </c>
      <c r="C10" s="387">
        <v>0</v>
      </c>
      <c r="D10" s="387">
        <v>0</v>
      </c>
      <c r="E10" s="387">
        <v>106242391</v>
      </c>
      <c r="F10" s="387">
        <v>0</v>
      </c>
      <c r="G10" s="387">
        <v>106242391</v>
      </c>
      <c r="H10" s="387">
        <v>0</v>
      </c>
      <c r="I10" s="387">
        <v>0</v>
      </c>
      <c r="J10" s="387">
        <v>0</v>
      </c>
      <c r="K10" s="387">
        <v>0</v>
      </c>
      <c r="L10" s="387">
        <v>0</v>
      </c>
      <c r="M10" s="387">
        <v>0</v>
      </c>
      <c r="N10" s="387">
        <v>0</v>
      </c>
      <c r="O10" s="387">
        <v>0</v>
      </c>
      <c r="P10" s="387">
        <v>0</v>
      </c>
    </row>
  </sheetData>
  <mergeCells count="4">
    <mergeCell ref="C6:G6"/>
    <mergeCell ref="H6:P6"/>
    <mergeCell ref="A6:A7"/>
    <mergeCell ref="B6:B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4:P10"/>
  <sheetViews>
    <sheetView workbookViewId="0">
      <selection activeCell="E16" sqref="E16"/>
    </sheetView>
  </sheetViews>
  <sheetFormatPr defaultRowHeight="15" x14ac:dyDescent="0.25"/>
  <cols>
    <col min="2" max="2" width="12.5703125" customWidth="1"/>
    <col min="3" max="3" width="11.7109375" bestFit="1" customWidth="1"/>
    <col min="7" max="7" width="10.28515625" bestFit="1" customWidth="1"/>
  </cols>
  <sheetData>
    <row r="4" spans="1:16" x14ac:dyDescent="0.25">
      <c r="A4" s="397" t="s">
        <v>99</v>
      </c>
      <c r="B4" s="397"/>
      <c r="C4" s="406" t="s">
        <v>1280</v>
      </c>
      <c r="D4" s="557"/>
      <c r="E4" s="557"/>
      <c r="F4" s="557"/>
      <c r="G4" s="557"/>
      <c r="H4" s="557"/>
      <c r="I4" s="557"/>
      <c r="J4" s="557"/>
      <c r="K4" s="557"/>
      <c r="L4" s="557"/>
      <c r="M4" s="557"/>
      <c r="N4" s="557"/>
      <c r="O4" s="557"/>
      <c r="P4" s="557"/>
    </row>
    <row r="5" spans="1:16" x14ac:dyDescent="0.25">
      <c r="A5" s="392"/>
      <c r="B5" s="392"/>
      <c r="C5" s="392"/>
      <c r="D5" s="393"/>
      <c r="E5" s="392"/>
      <c r="F5" s="392"/>
      <c r="G5" s="392"/>
      <c r="H5" s="392"/>
      <c r="I5" s="392"/>
      <c r="J5" s="392"/>
      <c r="K5" s="392"/>
      <c r="L5" s="392"/>
      <c r="M5" s="392"/>
      <c r="N5" s="392"/>
      <c r="O5" s="392"/>
      <c r="P5" s="392"/>
    </row>
    <row r="6" spans="1:16" x14ac:dyDescent="0.25">
      <c r="A6" s="556" t="s">
        <v>101</v>
      </c>
      <c r="B6" s="556" t="s">
        <v>102</v>
      </c>
      <c r="C6" s="554" t="s">
        <v>103</v>
      </c>
      <c r="D6" s="554"/>
      <c r="E6" s="554"/>
      <c r="F6" s="554"/>
      <c r="G6" s="554"/>
      <c r="H6" s="555" t="s">
        <v>104</v>
      </c>
      <c r="I6" s="555"/>
      <c r="J6" s="555"/>
      <c r="K6" s="555"/>
      <c r="L6" s="555"/>
      <c r="M6" s="555"/>
      <c r="N6" s="555"/>
      <c r="O6" s="555"/>
      <c r="P6" s="555"/>
    </row>
    <row r="7" spans="1:16" ht="114.75" x14ac:dyDescent="0.25">
      <c r="A7" s="556"/>
      <c r="B7" s="556"/>
      <c r="C7" s="400" t="s">
        <v>105</v>
      </c>
      <c r="D7" s="400" t="s">
        <v>106</v>
      </c>
      <c r="E7" s="400" t="s">
        <v>107</v>
      </c>
      <c r="F7" s="400" t="s">
        <v>108</v>
      </c>
      <c r="G7" s="400" t="s">
        <v>109</v>
      </c>
      <c r="H7" s="401" t="s">
        <v>110</v>
      </c>
      <c r="I7" s="401" t="s">
        <v>111</v>
      </c>
      <c r="J7" s="401" t="s">
        <v>112</v>
      </c>
      <c r="K7" s="401" t="s">
        <v>66</v>
      </c>
      <c r="L7" s="401" t="s">
        <v>113</v>
      </c>
      <c r="M7" s="401" t="s">
        <v>114</v>
      </c>
      <c r="N7" s="401" t="s">
        <v>115</v>
      </c>
      <c r="O7" s="401" t="s">
        <v>116</v>
      </c>
      <c r="P7" s="401" t="s">
        <v>117</v>
      </c>
    </row>
    <row r="8" spans="1:16" ht="38.25" x14ac:dyDescent="0.25">
      <c r="A8" s="394">
        <v>1</v>
      </c>
      <c r="B8" s="402" t="s">
        <v>118</v>
      </c>
      <c r="C8" s="395">
        <v>7771433.6988536855</v>
      </c>
      <c r="D8" s="395"/>
      <c r="E8" s="395">
        <v>353322.36336780153</v>
      </c>
      <c r="F8" s="395"/>
      <c r="G8" s="403">
        <v>8124756.0622214871</v>
      </c>
      <c r="H8" s="395"/>
      <c r="I8" s="395"/>
      <c r="J8" s="405"/>
      <c r="K8" s="405"/>
      <c r="L8" s="405"/>
      <c r="M8" s="405"/>
      <c r="N8" s="405">
        <v>353322.36336780153</v>
      </c>
      <c r="O8" s="405"/>
      <c r="P8" s="405"/>
    </row>
    <row r="9" spans="1:16" ht="38.25" x14ac:dyDescent="0.25">
      <c r="A9" s="394">
        <v>2</v>
      </c>
      <c r="B9" s="399" t="s">
        <v>119</v>
      </c>
      <c r="C9" s="395"/>
      <c r="D9" s="395"/>
      <c r="E9" s="395"/>
      <c r="F9" s="395"/>
      <c r="G9" s="403"/>
      <c r="H9" s="395"/>
      <c r="I9" s="395"/>
      <c r="J9" s="405"/>
      <c r="K9" s="405"/>
      <c r="L9" s="405"/>
      <c r="M9" s="405"/>
      <c r="N9" s="405"/>
      <c r="O9" s="405"/>
      <c r="P9" s="405"/>
    </row>
    <row r="10" spans="1:16" x14ac:dyDescent="0.25">
      <c r="A10" s="398"/>
      <c r="B10" s="396" t="s">
        <v>120</v>
      </c>
      <c r="C10" s="404">
        <v>7771433.6988536855</v>
      </c>
      <c r="D10" s="404">
        <v>0</v>
      </c>
      <c r="E10" s="404">
        <v>353322.36336780153</v>
      </c>
      <c r="F10" s="404">
        <v>0</v>
      </c>
      <c r="G10" s="404">
        <v>8124756.0622214871</v>
      </c>
      <c r="H10" s="404">
        <v>0</v>
      </c>
      <c r="I10" s="404">
        <v>0</v>
      </c>
      <c r="J10" s="404">
        <v>0</v>
      </c>
      <c r="K10" s="404">
        <v>0</v>
      </c>
      <c r="L10" s="404">
        <v>0</v>
      </c>
      <c r="M10" s="404">
        <v>0</v>
      </c>
      <c r="N10" s="404">
        <v>353322.36336780153</v>
      </c>
      <c r="O10" s="404">
        <v>0</v>
      </c>
      <c r="P10" s="404">
        <v>0</v>
      </c>
    </row>
  </sheetData>
  <mergeCells count="5">
    <mergeCell ref="D4:P4"/>
    <mergeCell ref="A6:A7"/>
    <mergeCell ref="B6:B7"/>
    <mergeCell ref="C6:G6"/>
    <mergeCell ref="H6:P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5"/>
  <sheetViews>
    <sheetView workbookViewId="0">
      <selection activeCell="C21" sqref="C21"/>
    </sheetView>
  </sheetViews>
  <sheetFormatPr defaultRowHeight="11.25" x14ac:dyDescent="0.25"/>
  <cols>
    <col min="1" max="1" width="6.85546875" style="46" customWidth="1"/>
    <col min="2" max="2" width="50" style="45" bestFit="1" customWidth="1"/>
    <col min="3" max="3" width="12" style="46" customWidth="1"/>
    <col min="4" max="4" width="6.7109375" style="46" customWidth="1"/>
    <col min="5" max="5" width="14.85546875" style="48" bestFit="1" customWidth="1"/>
    <col min="6" max="6" width="13.5703125" style="47" bestFit="1" customWidth="1"/>
    <col min="7" max="7" width="16.28515625" style="45" customWidth="1"/>
    <col min="8" max="8" width="13.5703125" style="45" customWidth="1"/>
    <col min="9" max="13" width="9.140625" style="45"/>
    <col min="14" max="14" width="11.7109375" style="45" customWidth="1"/>
    <col min="15" max="256" width="9.140625" style="45"/>
    <col min="257" max="257" width="6.85546875" style="45" customWidth="1"/>
    <col min="258" max="258" width="50" style="45" bestFit="1" customWidth="1"/>
    <col min="259" max="259" width="7" style="45" customWidth="1"/>
    <col min="260" max="260" width="6.7109375" style="45" customWidth="1"/>
    <col min="261" max="261" width="14.85546875" style="45" bestFit="1" customWidth="1"/>
    <col min="262" max="262" width="13.5703125" style="45" bestFit="1" customWidth="1"/>
    <col min="263" max="512" width="9.140625" style="45"/>
    <col min="513" max="513" width="6.85546875" style="45" customWidth="1"/>
    <col min="514" max="514" width="50" style="45" bestFit="1" customWidth="1"/>
    <col min="515" max="515" width="7" style="45" customWidth="1"/>
    <col min="516" max="516" width="6.7109375" style="45" customWidth="1"/>
    <col min="517" max="517" width="14.85546875" style="45" bestFit="1" customWidth="1"/>
    <col min="518" max="518" width="13.5703125" style="45" bestFit="1" customWidth="1"/>
    <col min="519" max="768" width="9.140625" style="45"/>
    <col min="769" max="769" width="6.85546875" style="45" customWidth="1"/>
    <col min="770" max="770" width="50" style="45" bestFit="1" customWidth="1"/>
    <col min="771" max="771" width="7" style="45" customWidth="1"/>
    <col min="772" max="772" width="6.7109375" style="45" customWidth="1"/>
    <col min="773" max="773" width="14.85546875" style="45" bestFit="1" customWidth="1"/>
    <col min="774" max="774" width="13.5703125" style="45" bestFit="1" customWidth="1"/>
    <col min="775" max="1024" width="9.140625" style="45"/>
    <col min="1025" max="1025" width="6.85546875" style="45" customWidth="1"/>
    <col min="1026" max="1026" width="50" style="45" bestFit="1" customWidth="1"/>
    <col min="1027" max="1027" width="7" style="45" customWidth="1"/>
    <col min="1028" max="1028" width="6.7109375" style="45" customWidth="1"/>
    <col min="1029" max="1029" width="14.85546875" style="45" bestFit="1" customWidth="1"/>
    <col min="1030" max="1030" width="13.5703125" style="45" bestFit="1" customWidth="1"/>
    <col min="1031" max="1280" width="9.140625" style="45"/>
    <col min="1281" max="1281" width="6.85546875" style="45" customWidth="1"/>
    <col min="1282" max="1282" width="50" style="45" bestFit="1" customWidth="1"/>
    <col min="1283" max="1283" width="7" style="45" customWidth="1"/>
    <col min="1284" max="1284" width="6.7109375" style="45" customWidth="1"/>
    <col min="1285" max="1285" width="14.85546875" style="45" bestFit="1" customWidth="1"/>
    <col min="1286" max="1286" width="13.5703125" style="45" bestFit="1" customWidth="1"/>
    <col min="1287" max="1536" width="9.140625" style="45"/>
    <col min="1537" max="1537" width="6.85546875" style="45" customWidth="1"/>
    <col min="1538" max="1538" width="50" style="45" bestFit="1" customWidth="1"/>
    <col min="1539" max="1539" width="7" style="45" customWidth="1"/>
    <col min="1540" max="1540" width="6.7109375" style="45" customWidth="1"/>
    <col min="1541" max="1541" width="14.85546875" style="45" bestFit="1" customWidth="1"/>
    <col min="1542" max="1542" width="13.5703125" style="45" bestFit="1" customWidth="1"/>
    <col min="1543" max="1792" width="9.140625" style="45"/>
    <col min="1793" max="1793" width="6.85546875" style="45" customWidth="1"/>
    <col min="1794" max="1794" width="50" style="45" bestFit="1" customWidth="1"/>
    <col min="1795" max="1795" width="7" style="45" customWidth="1"/>
    <col min="1796" max="1796" width="6.7109375" style="45" customWidth="1"/>
    <col min="1797" max="1797" width="14.85546875" style="45" bestFit="1" customWidth="1"/>
    <col min="1798" max="1798" width="13.5703125" style="45" bestFit="1" customWidth="1"/>
    <col min="1799" max="2048" width="9.140625" style="45"/>
    <col min="2049" max="2049" width="6.85546875" style="45" customWidth="1"/>
    <col min="2050" max="2050" width="50" style="45" bestFit="1" customWidth="1"/>
    <col min="2051" max="2051" width="7" style="45" customWidth="1"/>
    <col min="2052" max="2052" width="6.7109375" style="45" customWidth="1"/>
    <col min="2053" max="2053" width="14.85546875" style="45" bestFit="1" customWidth="1"/>
    <col min="2054" max="2054" width="13.5703125" style="45" bestFit="1" customWidth="1"/>
    <col min="2055" max="2304" width="9.140625" style="45"/>
    <col min="2305" max="2305" width="6.85546875" style="45" customWidth="1"/>
    <col min="2306" max="2306" width="50" style="45" bestFit="1" customWidth="1"/>
    <col min="2307" max="2307" width="7" style="45" customWidth="1"/>
    <col min="2308" max="2308" width="6.7109375" style="45" customWidth="1"/>
    <col min="2309" max="2309" width="14.85546875" style="45" bestFit="1" customWidth="1"/>
    <col min="2310" max="2310" width="13.5703125" style="45" bestFit="1" customWidth="1"/>
    <col min="2311" max="2560" width="9.140625" style="45"/>
    <col min="2561" max="2561" width="6.85546875" style="45" customWidth="1"/>
    <col min="2562" max="2562" width="50" style="45" bestFit="1" customWidth="1"/>
    <col min="2563" max="2563" width="7" style="45" customWidth="1"/>
    <col min="2564" max="2564" width="6.7109375" style="45" customWidth="1"/>
    <col min="2565" max="2565" width="14.85546875" style="45" bestFit="1" customWidth="1"/>
    <col min="2566" max="2566" width="13.5703125" style="45" bestFit="1" customWidth="1"/>
    <col min="2567" max="2816" width="9.140625" style="45"/>
    <col min="2817" max="2817" width="6.85546875" style="45" customWidth="1"/>
    <col min="2818" max="2818" width="50" style="45" bestFit="1" customWidth="1"/>
    <col min="2819" max="2819" width="7" style="45" customWidth="1"/>
    <col min="2820" max="2820" width="6.7109375" style="45" customWidth="1"/>
    <col min="2821" max="2821" width="14.85546875" style="45" bestFit="1" customWidth="1"/>
    <col min="2822" max="2822" width="13.5703125" style="45" bestFit="1" customWidth="1"/>
    <col min="2823" max="3072" width="9.140625" style="45"/>
    <col min="3073" max="3073" width="6.85546875" style="45" customWidth="1"/>
    <col min="3074" max="3074" width="50" style="45" bestFit="1" customWidth="1"/>
    <col min="3075" max="3075" width="7" style="45" customWidth="1"/>
    <col min="3076" max="3076" width="6.7109375" style="45" customWidth="1"/>
    <col min="3077" max="3077" width="14.85546875" style="45" bestFit="1" customWidth="1"/>
    <col min="3078" max="3078" width="13.5703125" style="45" bestFit="1" customWidth="1"/>
    <col min="3079" max="3328" width="9.140625" style="45"/>
    <col min="3329" max="3329" width="6.85546875" style="45" customWidth="1"/>
    <col min="3330" max="3330" width="50" style="45" bestFit="1" customWidth="1"/>
    <col min="3331" max="3331" width="7" style="45" customWidth="1"/>
    <col min="3332" max="3332" width="6.7109375" style="45" customWidth="1"/>
    <col min="3333" max="3333" width="14.85546875" style="45" bestFit="1" customWidth="1"/>
    <col min="3334" max="3334" width="13.5703125" style="45" bestFit="1" customWidth="1"/>
    <col min="3335" max="3584" width="9.140625" style="45"/>
    <col min="3585" max="3585" width="6.85546875" style="45" customWidth="1"/>
    <col min="3586" max="3586" width="50" style="45" bestFit="1" customWidth="1"/>
    <col min="3587" max="3587" width="7" style="45" customWidth="1"/>
    <col min="3588" max="3588" width="6.7109375" style="45" customWidth="1"/>
    <col min="3589" max="3589" width="14.85546875" style="45" bestFit="1" customWidth="1"/>
    <col min="3590" max="3590" width="13.5703125" style="45" bestFit="1" customWidth="1"/>
    <col min="3591" max="3840" width="9.140625" style="45"/>
    <col min="3841" max="3841" width="6.85546875" style="45" customWidth="1"/>
    <col min="3842" max="3842" width="50" style="45" bestFit="1" customWidth="1"/>
    <col min="3843" max="3843" width="7" style="45" customWidth="1"/>
    <col min="3844" max="3844" width="6.7109375" style="45" customWidth="1"/>
    <col min="3845" max="3845" width="14.85546875" style="45" bestFit="1" customWidth="1"/>
    <col min="3846" max="3846" width="13.5703125" style="45" bestFit="1" customWidth="1"/>
    <col min="3847" max="4096" width="9.140625" style="45"/>
    <col min="4097" max="4097" width="6.85546875" style="45" customWidth="1"/>
    <col min="4098" max="4098" width="50" style="45" bestFit="1" customWidth="1"/>
    <col min="4099" max="4099" width="7" style="45" customWidth="1"/>
    <col min="4100" max="4100" width="6.7109375" style="45" customWidth="1"/>
    <col min="4101" max="4101" width="14.85546875" style="45" bestFit="1" customWidth="1"/>
    <col min="4102" max="4102" width="13.5703125" style="45" bestFit="1" customWidth="1"/>
    <col min="4103" max="4352" width="9.140625" style="45"/>
    <col min="4353" max="4353" width="6.85546875" style="45" customWidth="1"/>
    <col min="4354" max="4354" width="50" style="45" bestFit="1" customWidth="1"/>
    <col min="4355" max="4355" width="7" style="45" customWidth="1"/>
    <col min="4356" max="4356" width="6.7109375" style="45" customWidth="1"/>
    <col min="4357" max="4357" width="14.85546875" style="45" bestFit="1" customWidth="1"/>
    <col min="4358" max="4358" width="13.5703125" style="45" bestFit="1" customWidth="1"/>
    <col min="4359" max="4608" width="9.140625" style="45"/>
    <col min="4609" max="4609" width="6.85546875" style="45" customWidth="1"/>
    <col min="4610" max="4610" width="50" style="45" bestFit="1" customWidth="1"/>
    <col min="4611" max="4611" width="7" style="45" customWidth="1"/>
    <col min="4612" max="4612" width="6.7109375" style="45" customWidth="1"/>
    <col min="4613" max="4613" width="14.85546875" style="45" bestFit="1" customWidth="1"/>
    <col min="4614" max="4614" width="13.5703125" style="45" bestFit="1" customWidth="1"/>
    <col min="4615" max="4864" width="9.140625" style="45"/>
    <col min="4865" max="4865" width="6.85546875" style="45" customWidth="1"/>
    <col min="4866" max="4866" width="50" style="45" bestFit="1" customWidth="1"/>
    <col min="4867" max="4867" width="7" style="45" customWidth="1"/>
    <col min="4868" max="4868" width="6.7109375" style="45" customWidth="1"/>
    <col min="4869" max="4869" width="14.85546875" style="45" bestFit="1" customWidth="1"/>
    <col min="4870" max="4870" width="13.5703125" style="45" bestFit="1" customWidth="1"/>
    <col min="4871" max="5120" width="9.140625" style="45"/>
    <col min="5121" max="5121" width="6.85546875" style="45" customWidth="1"/>
    <col min="5122" max="5122" width="50" style="45" bestFit="1" customWidth="1"/>
    <col min="5123" max="5123" width="7" style="45" customWidth="1"/>
    <col min="5124" max="5124" width="6.7109375" style="45" customWidth="1"/>
    <col min="5125" max="5125" width="14.85546875" style="45" bestFit="1" customWidth="1"/>
    <col min="5126" max="5126" width="13.5703125" style="45" bestFit="1" customWidth="1"/>
    <col min="5127" max="5376" width="9.140625" style="45"/>
    <col min="5377" max="5377" width="6.85546875" style="45" customWidth="1"/>
    <col min="5378" max="5378" width="50" style="45" bestFit="1" customWidth="1"/>
    <col min="5379" max="5379" width="7" style="45" customWidth="1"/>
    <col min="5380" max="5380" width="6.7109375" style="45" customWidth="1"/>
    <col min="5381" max="5381" width="14.85546875" style="45" bestFit="1" customWidth="1"/>
    <col min="5382" max="5382" width="13.5703125" style="45" bestFit="1" customWidth="1"/>
    <col min="5383" max="5632" width="9.140625" style="45"/>
    <col min="5633" max="5633" width="6.85546875" style="45" customWidth="1"/>
    <col min="5634" max="5634" width="50" style="45" bestFit="1" customWidth="1"/>
    <col min="5635" max="5635" width="7" style="45" customWidth="1"/>
    <col min="5636" max="5636" width="6.7109375" style="45" customWidth="1"/>
    <col min="5637" max="5637" width="14.85546875" style="45" bestFit="1" customWidth="1"/>
    <col min="5638" max="5638" width="13.5703125" style="45" bestFit="1" customWidth="1"/>
    <col min="5639" max="5888" width="9.140625" style="45"/>
    <col min="5889" max="5889" width="6.85546875" style="45" customWidth="1"/>
    <col min="5890" max="5890" width="50" style="45" bestFit="1" customWidth="1"/>
    <col min="5891" max="5891" width="7" style="45" customWidth="1"/>
    <col min="5892" max="5892" width="6.7109375" style="45" customWidth="1"/>
    <col min="5893" max="5893" width="14.85546875" style="45" bestFit="1" customWidth="1"/>
    <col min="5894" max="5894" width="13.5703125" style="45" bestFit="1" customWidth="1"/>
    <col min="5895" max="6144" width="9.140625" style="45"/>
    <col min="6145" max="6145" width="6.85546875" style="45" customWidth="1"/>
    <col min="6146" max="6146" width="50" style="45" bestFit="1" customWidth="1"/>
    <col min="6147" max="6147" width="7" style="45" customWidth="1"/>
    <col min="6148" max="6148" width="6.7109375" style="45" customWidth="1"/>
    <col min="6149" max="6149" width="14.85546875" style="45" bestFit="1" customWidth="1"/>
    <col min="6150" max="6150" width="13.5703125" style="45" bestFit="1" customWidth="1"/>
    <col min="6151" max="6400" width="9.140625" style="45"/>
    <col min="6401" max="6401" width="6.85546875" style="45" customWidth="1"/>
    <col min="6402" max="6402" width="50" style="45" bestFit="1" customWidth="1"/>
    <col min="6403" max="6403" width="7" style="45" customWidth="1"/>
    <col min="6404" max="6404" width="6.7109375" style="45" customWidth="1"/>
    <col min="6405" max="6405" width="14.85546875" style="45" bestFit="1" customWidth="1"/>
    <col min="6406" max="6406" width="13.5703125" style="45" bestFit="1" customWidth="1"/>
    <col min="6407" max="6656" width="9.140625" style="45"/>
    <col min="6657" max="6657" width="6.85546875" style="45" customWidth="1"/>
    <col min="6658" max="6658" width="50" style="45" bestFit="1" customWidth="1"/>
    <col min="6659" max="6659" width="7" style="45" customWidth="1"/>
    <col min="6660" max="6660" width="6.7109375" style="45" customWidth="1"/>
    <col min="6661" max="6661" width="14.85546875" style="45" bestFit="1" customWidth="1"/>
    <col min="6662" max="6662" width="13.5703125" style="45" bestFit="1" customWidth="1"/>
    <col min="6663" max="6912" width="9.140625" style="45"/>
    <col min="6913" max="6913" width="6.85546875" style="45" customWidth="1"/>
    <col min="6914" max="6914" width="50" style="45" bestFit="1" customWidth="1"/>
    <col min="6915" max="6915" width="7" style="45" customWidth="1"/>
    <col min="6916" max="6916" width="6.7109375" style="45" customWidth="1"/>
    <col min="6917" max="6917" width="14.85546875" style="45" bestFit="1" customWidth="1"/>
    <col min="6918" max="6918" width="13.5703125" style="45" bestFit="1" customWidth="1"/>
    <col min="6919" max="7168" width="9.140625" style="45"/>
    <col min="7169" max="7169" width="6.85546875" style="45" customWidth="1"/>
    <col min="7170" max="7170" width="50" style="45" bestFit="1" customWidth="1"/>
    <col min="7171" max="7171" width="7" style="45" customWidth="1"/>
    <col min="7172" max="7172" width="6.7109375" style="45" customWidth="1"/>
    <col min="7173" max="7173" width="14.85546875" style="45" bestFit="1" customWidth="1"/>
    <col min="7174" max="7174" width="13.5703125" style="45" bestFit="1" customWidth="1"/>
    <col min="7175" max="7424" width="9.140625" style="45"/>
    <col min="7425" max="7425" width="6.85546875" style="45" customWidth="1"/>
    <col min="7426" max="7426" width="50" style="45" bestFit="1" customWidth="1"/>
    <col min="7427" max="7427" width="7" style="45" customWidth="1"/>
    <col min="7428" max="7428" width="6.7109375" style="45" customWidth="1"/>
    <col min="7429" max="7429" width="14.85546875" style="45" bestFit="1" customWidth="1"/>
    <col min="7430" max="7430" width="13.5703125" style="45" bestFit="1" customWidth="1"/>
    <col min="7431" max="7680" width="9.140625" style="45"/>
    <col min="7681" max="7681" width="6.85546875" style="45" customWidth="1"/>
    <col min="7682" max="7682" width="50" style="45" bestFit="1" customWidth="1"/>
    <col min="7683" max="7683" width="7" style="45" customWidth="1"/>
    <col min="7684" max="7684" width="6.7109375" style="45" customWidth="1"/>
    <col min="7685" max="7685" width="14.85546875" style="45" bestFit="1" customWidth="1"/>
    <col min="7686" max="7686" width="13.5703125" style="45" bestFit="1" customWidth="1"/>
    <col min="7687" max="7936" width="9.140625" style="45"/>
    <col min="7937" max="7937" width="6.85546875" style="45" customWidth="1"/>
    <col min="7938" max="7938" width="50" style="45" bestFit="1" customWidth="1"/>
    <col min="7939" max="7939" width="7" style="45" customWidth="1"/>
    <col min="7940" max="7940" width="6.7109375" style="45" customWidth="1"/>
    <col min="7941" max="7941" width="14.85546875" style="45" bestFit="1" customWidth="1"/>
    <col min="7942" max="7942" width="13.5703125" style="45" bestFit="1" customWidth="1"/>
    <col min="7943" max="8192" width="9.140625" style="45"/>
    <col min="8193" max="8193" width="6.85546875" style="45" customWidth="1"/>
    <col min="8194" max="8194" width="50" style="45" bestFit="1" customWidth="1"/>
    <col min="8195" max="8195" width="7" style="45" customWidth="1"/>
    <col min="8196" max="8196" width="6.7109375" style="45" customWidth="1"/>
    <col min="8197" max="8197" width="14.85546875" style="45" bestFit="1" customWidth="1"/>
    <col min="8198" max="8198" width="13.5703125" style="45" bestFit="1" customWidth="1"/>
    <col min="8199" max="8448" width="9.140625" style="45"/>
    <col min="8449" max="8449" width="6.85546875" style="45" customWidth="1"/>
    <col min="8450" max="8450" width="50" style="45" bestFit="1" customWidth="1"/>
    <col min="8451" max="8451" width="7" style="45" customWidth="1"/>
    <col min="8452" max="8452" width="6.7109375" style="45" customWidth="1"/>
    <col min="8453" max="8453" width="14.85546875" style="45" bestFit="1" customWidth="1"/>
    <col min="8454" max="8454" width="13.5703125" style="45" bestFit="1" customWidth="1"/>
    <col min="8455" max="8704" width="9.140625" style="45"/>
    <col min="8705" max="8705" width="6.85546875" style="45" customWidth="1"/>
    <col min="8706" max="8706" width="50" style="45" bestFit="1" customWidth="1"/>
    <col min="8707" max="8707" width="7" style="45" customWidth="1"/>
    <col min="8708" max="8708" width="6.7109375" style="45" customWidth="1"/>
    <col min="8709" max="8709" width="14.85546875" style="45" bestFit="1" customWidth="1"/>
    <col min="8710" max="8710" width="13.5703125" style="45" bestFit="1" customWidth="1"/>
    <col min="8711" max="8960" width="9.140625" style="45"/>
    <col min="8961" max="8961" width="6.85546875" style="45" customWidth="1"/>
    <col min="8962" max="8962" width="50" style="45" bestFit="1" customWidth="1"/>
    <col min="8963" max="8963" width="7" style="45" customWidth="1"/>
    <col min="8964" max="8964" width="6.7109375" style="45" customWidth="1"/>
    <col min="8965" max="8965" width="14.85546875" style="45" bestFit="1" customWidth="1"/>
    <col min="8966" max="8966" width="13.5703125" style="45" bestFit="1" customWidth="1"/>
    <col min="8967" max="9216" width="9.140625" style="45"/>
    <col min="9217" max="9217" width="6.85546875" style="45" customWidth="1"/>
    <col min="9218" max="9218" width="50" style="45" bestFit="1" customWidth="1"/>
    <col min="9219" max="9219" width="7" style="45" customWidth="1"/>
    <col min="9220" max="9220" width="6.7109375" style="45" customWidth="1"/>
    <col min="9221" max="9221" width="14.85546875" style="45" bestFit="1" customWidth="1"/>
    <col min="9222" max="9222" width="13.5703125" style="45" bestFit="1" customWidth="1"/>
    <col min="9223" max="9472" width="9.140625" style="45"/>
    <col min="9473" max="9473" width="6.85546875" style="45" customWidth="1"/>
    <col min="9474" max="9474" width="50" style="45" bestFit="1" customWidth="1"/>
    <col min="9475" max="9475" width="7" style="45" customWidth="1"/>
    <col min="9476" max="9476" width="6.7109375" style="45" customWidth="1"/>
    <col min="9477" max="9477" width="14.85546875" style="45" bestFit="1" customWidth="1"/>
    <col min="9478" max="9478" width="13.5703125" style="45" bestFit="1" customWidth="1"/>
    <col min="9479" max="9728" width="9.140625" style="45"/>
    <col min="9729" max="9729" width="6.85546875" style="45" customWidth="1"/>
    <col min="9730" max="9730" width="50" style="45" bestFit="1" customWidth="1"/>
    <col min="9731" max="9731" width="7" style="45" customWidth="1"/>
    <col min="9732" max="9732" width="6.7109375" style="45" customWidth="1"/>
    <col min="9733" max="9733" width="14.85546875" style="45" bestFit="1" customWidth="1"/>
    <col min="9734" max="9734" width="13.5703125" style="45" bestFit="1" customWidth="1"/>
    <col min="9735" max="9984" width="9.140625" style="45"/>
    <col min="9985" max="9985" width="6.85546875" style="45" customWidth="1"/>
    <col min="9986" max="9986" width="50" style="45" bestFit="1" customWidth="1"/>
    <col min="9987" max="9987" width="7" style="45" customWidth="1"/>
    <col min="9988" max="9988" width="6.7109375" style="45" customWidth="1"/>
    <col min="9989" max="9989" width="14.85546875" style="45" bestFit="1" customWidth="1"/>
    <col min="9990" max="9990" width="13.5703125" style="45" bestFit="1" customWidth="1"/>
    <col min="9991" max="10240" width="9.140625" style="45"/>
    <col min="10241" max="10241" width="6.85546875" style="45" customWidth="1"/>
    <col min="10242" max="10242" width="50" style="45" bestFit="1" customWidth="1"/>
    <col min="10243" max="10243" width="7" style="45" customWidth="1"/>
    <col min="10244" max="10244" width="6.7109375" style="45" customWidth="1"/>
    <col min="10245" max="10245" width="14.85546875" style="45" bestFit="1" customWidth="1"/>
    <col min="10246" max="10246" width="13.5703125" style="45" bestFit="1" customWidth="1"/>
    <col min="10247" max="10496" width="9.140625" style="45"/>
    <col min="10497" max="10497" width="6.85546875" style="45" customWidth="1"/>
    <col min="10498" max="10498" width="50" style="45" bestFit="1" customWidth="1"/>
    <col min="10499" max="10499" width="7" style="45" customWidth="1"/>
    <col min="10500" max="10500" width="6.7109375" style="45" customWidth="1"/>
    <col min="10501" max="10501" width="14.85546875" style="45" bestFit="1" customWidth="1"/>
    <col min="10502" max="10502" width="13.5703125" style="45" bestFit="1" customWidth="1"/>
    <col min="10503" max="10752" width="9.140625" style="45"/>
    <col min="10753" max="10753" width="6.85546875" style="45" customWidth="1"/>
    <col min="10754" max="10754" width="50" style="45" bestFit="1" customWidth="1"/>
    <col min="10755" max="10755" width="7" style="45" customWidth="1"/>
    <col min="10756" max="10756" width="6.7109375" style="45" customWidth="1"/>
    <col min="10757" max="10757" width="14.85546875" style="45" bestFit="1" customWidth="1"/>
    <col min="10758" max="10758" width="13.5703125" style="45" bestFit="1" customWidth="1"/>
    <col min="10759" max="11008" width="9.140625" style="45"/>
    <col min="11009" max="11009" width="6.85546875" style="45" customWidth="1"/>
    <col min="11010" max="11010" width="50" style="45" bestFit="1" customWidth="1"/>
    <col min="11011" max="11011" width="7" style="45" customWidth="1"/>
    <col min="11012" max="11012" width="6.7109375" style="45" customWidth="1"/>
    <col min="11013" max="11013" width="14.85546875" style="45" bestFit="1" customWidth="1"/>
    <col min="11014" max="11014" width="13.5703125" style="45" bestFit="1" customWidth="1"/>
    <col min="11015" max="11264" width="9.140625" style="45"/>
    <col min="11265" max="11265" width="6.85546875" style="45" customWidth="1"/>
    <col min="11266" max="11266" width="50" style="45" bestFit="1" customWidth="1"/>
    <col min="11267" max="11267" width="7" style="45" customWidth="1"/>
    <col min="11268" max="11268" width="6.7109375" style="45" customWidth="1"/>
    <col min="11269" max="11269" width="14.85546875" style="45" bestFit="1" customWidth="1"/>
    <col min="11270" max="11270" width="13.5703125" style="45" bestFit="1" customWidth="1"/>
    <col min="11271" max="11520" width="9.140625" style="45"/>
    <col min="11521" max="11521" width="6.85546875" style="45" customWidth="1"/>
    <col min="11522" max="11522" width="50" style="45" bestFit="1" customWidth="1"/>
    <col min="11523" max="11523" width="7" style="45" customWidth="1"/>
    <col min="11524" max="11524" width="6.7109375" style="45" customWidth="1"/>
    <col min="11525" max="11525" width="14.85546875" style="45" bestFit="1" customWidth="1"/>
    <col min="11526" max="11526" width="13.5703125" style="45" bestFit="1" customWidth="1"/>
    <col min="11527" max="11776" width="9.140625" style="45"/>
    <col min="11777" max="11777" width="6.85546875" style="45" customWidth="1"/>
    <col min="11778" max="11778" width="50" style="45" bestFit="1" customWidth="1"/>
    <col min="11779" max="11779" width="7" style="45" customWidth="1"/>
    <col min="11780" max="11780" width="6.7109375" style="45" customWidth="1"/>
    <col min="11781" max="11781" width="14.85546875" style="45" bestFit="1" customWidth="1"/>
    <col min="11782" max="11782" width="13.5703125" style="45" bestFit="1" customWidth="1"/>
    <col min="11783" max="12032" width="9.140625" style="45"/>
    <col min="12033" max="12033" width="6.85546875" style="45" customWidth="1"/>
    <col min="12034" max="12034" width="50" style="45" bestFit="1" customWidth="1"/>
    <col min="12035" max="12035" width="7" style="45" customWidth="1"/>
    <col min="12036" max="12036" width="6.7109375" style="45" customWidth="1"/>
    <col min="12037" max="12037" width="14.85546875" style="45" bestFit="1" customWidth="1"/>
    <col min="12038" max="12038" width="13.5703125" style="45" bestFit="1" customWidth="1"/>
    <col min="12039" max="12288" width="9.140625" style="45"/>
    <col min="12289" max="12289" width="6.85546875" style="45" customWidth="1"/>
    <col min="12290" max="12290" width="50" style="45" bestFit="1" customWidth="1"/>
    <col min="12291" max="12291" width="7" style="45" customWidth="1"/>
    <col min="12292" max="12292" width="6.7109375" style="45" customWidth="1"/>
    <col min="12293" max="12293" width="14.85546875" style="45" bestFit="1" customWidth="1"/>
    <col min="12294" max="12294" width="13.5703125" style="45" bestFit="1" customWidth="1"/>
    <col min="12295" max="12544" width="9.140625" style="45"/>
    <col min="12545" max="12545" width="6.85546875" style="45" customWidth="1"/>
    <col min="12546" max="12546" width="50" style="45" bestFit="1" customWidth="1"/>
    <col min="12547" max="12547" width="7" style="45" customWidth="1"/>
    <col min="12548" max="12548" width="6.7109375" style="45" customWidth="1"/>
    <col min="12549" max="12549" width="14.85546875" style="45" bestFit="1" customWidth="1"/>
    <col min="12550" max="12550" width="13.5703125" style="45" bestFit="1" customWidth="1"/>
    <col min="12551" max="12800" width="9.140625" style="45"/>
    <col min="12801" max="12801" width="6.85546875" style="45" customWidth="1"/>
    <col min="12802" max="12802" width="50" style="45" bestFit="1" customWidth="1"/>
    <col min="12803" max="12803" width="7" style="45" customWidth="1"/>
    <col min="12804" max="12804" width="6.7109375" style="45" customWidth="1"/>
    <col min="12805" max="12805" width="14.85546875" style="45" bestFit="1" customWidth="1"/>
    <col min="12806" max="12806" width="13.5703125" style="45" bestFit="1" customWidth="1"/>
    <col min="12807" max="13056" width="9.140625" style="45"/>
    <col min="13057" max="13057" width="6.85546875" style="45" customWidth="1"/>
    <col min="13058" max="13058" width="50" style="45" bestFit="1" customWidth="1"/>
    <col min="13059" max="13059" width="7" style="45" customWidth="1"/>
    <col min="13060" max="13060" width="6.7109375" style="45" customWidth="1"/>
    <col min="13061" max="13061" width="14.85546875" style="45" bestFit="1" customWidth="1"/>
    <col min="13062" max="13062" width="13.5703125" style="45" bestFit="1" customWidth="1"/>
    <col min="13063" max="13312" width="9.140625" style="45"/>
    <col min="13313" max="13313" width="6.85546875" style="45" customWidth="1"/>
    <col min="13314" max="13314" width="50" style="45" bestFit="1" customWidth="1"/>
    <col min="13315" max="13315" width="7" style="45" customWidth="1"/>
    <col min="13316" max="13316" width="6.7109375" style="45" customWidth="1"/>
    <col min="13317" max="13317" width="14.85546875" style="45" bestFit="1" customWidth="1"/>
    <col min="13318" max="13318" width="13.5703125" style="45" bestFit="1" customWidth="1"/>
    <col min="13319" max="13568" width="9.140625" style="45"/>
    <col min="13569" max="13569" width="6.85546875" style="45" customWidth="1"/>
    <col min="13570" max="13570" width="50" style="45" bestFit="1" customWidth="1"/>
    <col min="13571" max="13571" width="7" style="45" customWidth="1"/>
    <col min="13572" max="13572" width="6.7109375" style="45" customWidth="1"/>
    <col min="13573" max="13573" width="14.85546875" style="45" bestFit="1" customWidth="1"/>
    <col min="13574" max="13574" width="13.5703125" style="45" bestFit="1" customWidth="1"/>
    <col min="13575" max="13824" width="9.140625" style="45"/>
    <col min="13825" max="13825" width="6.85546875" style="45" customWidth="1"/>
    <col min="13826" max="13826" width="50" style="45" bestFit="1" customWidth="1"/>
    <col min="13827" max="13827" width="7" style="45" customWidth="1"/>
    <col min="13828" max="13828" width="6.7109375" style="45" customWidth="1"/>
    <col min="13829" max="13829" width="14.85546875" style="45" bestFit="1" customWidth="1"/>
    <col min="13830" max="13830" width="13.5703125" style="45" bestFit="1" customWidth="1"/>
    <col min="13831" max="14080" width="9.140625" style="45"/>
    <col min="14081" max="14081" width="6.85546875" style="45" customWidth="1"/>
    <col min="14082" max="14082" width="50" style="45" bestFit="1" customWidth="1"/>
    <col min="14083" max="14083" width="7" style="45" customWidth="1"/>
    <col min="14084" max="14084" width="6.7109375" style="45" customWidth="1"/>
    <col min="14085" max="14085" width="14.85546875" style="45" bestFit="1" customWidth="1"/>
    <col min="14086" max="14086" width="13.5703125" style="45" bestFit="1" customWidth="1"/>
    <col min="14087" max="14336" width="9.140625" style="45"/>
    <col min="14337" max="14337" width="6.85546875" style="45" customWidth="1"/>
    <col min="14338" max="14338" width="50" style="45" bestFit="1" customWidth="1"/>
    <col min="14339" max="14339" width="7" style="45" customWidth="1"/>
    <col min="14340" max="14340" width="6.7109375" style="45" customWidth="1"/>
    <col min="14341" max="14341" width="14.85546875" style="45" bestFit="1" customWidth="1"/>
    <col min="14342" max="14342" width="13.5703125" style="45" bestFit="1" customWidth="1"/>
    <col min="14343" max="14592" width="9.140625" style="45"/>
    <col min="14593" max="14593" width="6.85546875" style="45" customWidth="1"/>
    <col min="14594" max="14594" width="50" style="45" bestFit="1" customWidth="1"/>
    <col min="14595" max="14595" width="7" style="45" customWidth="1"/>
    <col min="14596" max="14596" width="6.7109375" style="45" customWidth="1"/>
    <col min="14597" max="14597" width="14.85546875" style="45" bestFit="1" customWidth="1"/>
    <col min="14598" max="14598" width="13.5703125" style="45" bestFit="1" customWidth="1"/>
    <col min="14599" max="14848" width="9.140625" style="45"/>
    <col min="14849" max="14849" width="6.85546875" style="45" customWidth="1"/>
    <col min="14850" max="14850" width="50" style="45" bestFit="1" customWidth="1"/>
    <col min="14851" max="14851" width="7" style="45" customWidth="1"/>
    <col min="14852" max="14852" width="6.7109375" style="45" customWidth="1"/>
    <col min="14853" max="14853" width="14.85546875" style="45" bestFit="1" customWidth="1"/>
    <col min="14854" max="14854" width="13.5703125" style="45" bestFit="1" customWidth="1"/>
    <col min="14855" max="15104" width="9.140625" style="45"/>
    <col min="15105" max="15105" width="6.85546875" style="45" customWidth="1"/>
    <col min="15106" max="15106" width="50" style="45" bestFit="1" customWidth="1"/>
    <col min="15107" max="15107" width="7" style="45" customWidth="1"/>
    <col min="15108" max="15108" width="6.7109375" style="45" customWidth="1"/>
    <col min="15109" max="15109" width="14.85546875" style="45" bestFit="1" customWidth="1"/>
    <col min="15110" max="15110" width="13.5703125" style="45" bestFit="1" customWidth="1"/>
    <col min="15111" max="15360" width="9.140625" style="45"/>
    <col min="15361" max="15361" width="6.85546875" style="45" customWidth="1"/>
    <col min="15362" max="15362" width="50" style="45" bestFit="1" customWidth="1"/>
    <col min="15363" max="15363" width="7" style="45" customWidth="1"/>
    <col min="15364" max="15364" width="6.7109375" style="45" customWidth="1"/>
    <col min="15365" max="15365" width="14.85546875" style="45" bestFit="1" customWidth="1"/>
    <col min="15366" max="15366" width="13.5703125" style="45" bestFit="1" customWidth="1"/>
    <col min="15367" max="15616" width="9.140625" style="45"/>
    <col min="15617" max="15617" width="6.85546875" style="45" customWidth="1"/>
    <col min="15618" max="15618" width="50" style="45" bestFit="1" customWidth="1"/>
    <col min="15619" max="15619" width="7" style="45" customWidth="1"/>
    <col min="15620" max="15620" width="6.7109375" style="45" customWidth="1"/>
    <col min="15621" max="15621" width="14.85546875" style="45" bestFit="1" customWidth="1"/>
    <col min="15622" max="15622" width="13.5703125" style="45" bestFit="1" customWidth="1"/>
    <col min="15623" max="15872" width="9.140625" style="45"/>
    <col min="15873" max="15873" width="6.85546875" style="45" customWidth="1"/>
    <col min="15874" max="15874" width="50" style="45" bestFit="1" customWidth="1"/>
    <col min="15875" max="15875" width="7" style="45" customWidth="1"/>
    <col min="15876" max="15876" width="6.7109375" style="45" customWidth="1"/>
    <col min="15877" max="15877" width="14.85546875" style="45" bestFit="1" customWidth="1"/>
    <col min="15878" max="15878" width="13.5703125" style="45" bestFit="1" customWidth="1"/>
    <col min="15879" max="16128" width="9.140625" style="45"/>
    <col min="16129" max="16129" width="6.85546875" style="45" customWidth="1"/>
    <col min="16130" max="16130" width="50" style="45" bestFit="1" customWidth="1"/>
    <col min="16131" max="16131" width="7" style="45" customWidth="1"/>
    <col min="16132" max="16132" width="6.7109375" style="45" customWidth="1"/>
    <col min="16133" max="16133" width="14.85546875" style="45" bestFit="1" customWidth="1"/>
    <col min="16134" max="16134" width="13.5703125" style="45" bestFit="1" customWidth="1"/>
    <col min="16135" max="16384" width="9.140625" style="45"/>
  </cols>
  <sheetData>
    <row r="1" spans="1:16" ht="12.75" x14ac:dyDescent="0.2">
      <c r="A1" s="556" t="s">
        <v>101</v>
      </c>
      <c r="B1" s="556" t="s">
        <v>102</v>
      </c>
      <c r="C1" s="554" t="s">
        <v>103</v>
      </c>
      <c r="D1" s="554"/>
      <c r="E1" s="554"/>
      <c r="F1" s="554"/>
      <c r="G1" s="554"/>
      <c r="H1" s="555" t="s">
        <v>104</v>
      </c>
      <c r="I1" s="555"/>
      <c r="J1" s="555"/>
      <c r="K1" s="555"/>
      <c r="L1" s="555"/>
      <c r="M1" s="555"/>
      <c r="N1" s="555"/>
      <c r="O1" s="555"/>
      <c r="P1" s="555"/>
    </row>
    <row r="2" spans="1:16" ht="89.25" x14ac:dyDescent="0.25">
      <c r="A2" s="556"/>
      <c r="B2" s="556"/>
      <c r="C2" s="352" t="s">
        <v>105</v>
      </c>
      <c r="D2" s="352" t="s">
        <v>106</v>
      </c>
      <c r="E2" s="352" t="s">
        <v>107</v>
      </c>
      <c r="F2" s="352" t="s">
        <v>108</v>
      </c>
      <c r="G2" s="352" t="s">
        <v>109</v>
      </c>
      <c r="H2" s="353" t="s">
        <v>110</v>
      </c>
      <c r="I2" s="353" t="s">
        <v>111</v>
      </c>
      <c r="J2" s="353" t="s">
        <v>112</v>
      </c>
      <c r="K2" s="353" t="s">
        <v>66</v>
      </c>
      <c r="L2" s="353" t="s">
        <v>113</v>
      </c>
      <c r="M2" s="353" t="s">
        <v>114</v>
      </c>
      <c r="N2" s="353" t="s">
        <v>115</v>
      </c>
      <c r="O2" s="353" t="s">
        <v>116</v>
      </c>
      <c r="P2" s="353" t="s">
        <v>117</v>
      </c>
    </row>
    <row r="3" spans="1:16" ht="12.75" x14ac:dyDescent="0.25">
      <c r="A3" s="347">
        <v>1</v>
      </c>
      <c r="B3" s="354" t="s">
        <v>118</v>
      </c>
      <c r="C3" s="348">
        <v>48000000</v>
      </c>
      <c r="D3" s="348"/>
      <c r="E3" s="348">
        <v>76660000</v>
      </c>
      <c r="F3" s="348"/>
      <c r="G3" s="355">
        <v>124660000</v>
      </c>
      <c r="H3" s="348">
        <v>124660000</v>
      </c>
      <c r="I3" s="348"/>
      <c r="J3" s="357"/>
      <c r="K3" s="357"/>
      <c r="L3" s="357"/>
      <c r="M3" s="357"/>
      <c r="N3" s="357">
        <v>76660000</v>
      </c>
      <c r="O3" s="357"/>
      <c r="P3" s="357"/>
    </row>
    <row r="4" spans="1:16" ht="12.75" x14ac:dyDescent="0.25">
      <c r="A4" s="347">
        <v>2</v>
      </c>
      <c r="B4" s="351" t="s">
        <v>119</v>
      </c>
      <c r="C4" s="348"/>
      <c r="D4" s="348"/>
      <c r="E4" s="348"/>
      <c r="F4" s="348"/>
      <c r="G4" s="355"/>
      <c r="H4" s="348"/>
      <c r="I4" s="348"/>
      <c r="J4" s="357"/>
      <c r="K4" s="357"/>
      <c r="L4" s="357"/>
      <c r="M4" s="357"/>
      <c r="N4" s="357"/>
      <c r="O4" s="357"/>
      <c r="P4" s="357"/>
    </row>
    <row r="5" spans="1:16" ht="12.75" x14ac:dyDescent="0.2">
      <c r="A5" s="350"/>
      <c r="B5" s="349" t="s">
        <v>120</v>
      </c>
      <c r="C5" s="356">
        <v>48000000</v>
      </c>
      <c r="D5" s="356">
        <v>0</v>
      </c>
      <c r="E5" s="356">
        <v>76660000</v>
      </c>
      <c r="F5" s="356">
        <v>0</v>
      </c>
      <c r="G5" s="356">
        <v>124660000</v>
      </c>
      <c r="H5" s="356">
        <v>124660000</v>
      </c>
      <c r="I5" s="356">
        <v>0</v>
      </c>
      <c r="J5" s="356">
        <v>0</v>
      </c>
      <c r="K5" s="356">
        <v>0</v>
      </c>
      <c r="L5" s="356">
        <v>0</v>
      </c>
      <c r="M5" s="356">
        <v>0</v>
      </c>
      <c r="N5" s="356">
        <v>76660000</v>
      </c>
      <c r="O5" s="356">
        <v>0</v>
      </c>
      <c r="P5" s="356">
        <v>0</v>
      </c>
    </row>
  </sheetData>
  <mergeCells count="4">
    <mergeCell ref="H1:P1"/>
    <mergeCell ref="A1:A2"/>
    <mergeCell ref="B1:B2"/>
    <mergeCell ref="C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7"/>
  <sheetViews>
    <sheetView topLeftCell="C1" workbookViewId="0">
      <selection activeCell="D24" sqref="D24"/>
    </sheetView>
  </sheetViews>
  <sheetFormatPr defaultRowHeight="15" x14ac:dyDescent="0.25"/>
  <cols>
    <col min="1" max="1" width="12.85546875" customWidth="1"/>
    <col min="2" max="2" width="54.28515625" customWidth="1"/>
    <col min="3" max="3" width="22.28515625" customWidth="1"/>
    <col min="4" max="4" width="22" customWidth="1"/>
    <col min="5" max="5" width="21.5703125" customWidth="1"/>
    <col min="7" max="7" width="13" customWidth="1"/>
    <col min="8" max="8" width="13.5703125" customWidth="1"/>
    <col min="257" max="257" width="12.85546875" customWidth="1"/>
    <col min="258" max="258" width="54.28515625" customWidth="1"/>
    <col min="259" max="259" width="22.28515625" customWidth="1"/>
    <col min="260" max="260" width="22" customWidth="1"/>
    <col min="261" max="261" width="21.5703125" customWidth="1"/>
    <col min="513" max="513" width="12.85546875" customWidth="1"/>
    <col min="514" max="514" width="54.28515625" customWidth="1"/>
    <col min="515" max="515" width="22.28515625" customWidth="1"/>
    <col min="516" max="516" width="22" customWidth="1"/>
    <col min="517" max="517" width="21.5703125" customWidth="1"/>
    <col min="769" max="769" width="12.85546875" customWidth="1"/>
    <col min="770" max="770" width="54.28515625" customWidth="1"/>
    <col min="771" max="771" width="22.28515625" customWidth="1"/>
    <col min="772" max="772" width="22" customWidth="1"/>
    <col min="773" max="773" width="21.5703125" customWidth="1"/>
    <col min="1025" max="1025" width="12.85546875" customWidth="1"/>
    <col min="1026" max="1026" width="54.28515625" customWidth="1"/>
    <col min="1027" max="1027" width="22.28515625" customWidth="1"/>
    <col min="1028" max="1028" width="22" customWidth="1"/>
    <col min="1029" max="1029" width="21.5703125" customWidth="1"/>
    <col min="1281" max="1281" width="12.85546875" customWidth="1"/>
    <col min="1282" max="1282" width="54.28515625" customWidth="1"/>
    <col min="1283" max="1283" width="22.28515625" customWidth="1"/>
    <col min="1284" max="1284" width="22" customWidth="1"/>
    <col min="1285" max="1285" width="21.5703125" customWidth="1"/>
    <col min="1537" max="1537" width="12.85546875" customWidth="1"/>
    <col min="1538" max="1538" width="54.28515625" customWidth="1"/>
    <col min="1539" max="1539" width="22.28515625" customWidth="1"/>
    <col min="1540" max="1540" width="22" customWidth="1"/>
    <col min="1541" max="1541" width="21.5703125" customWidth="1"/>
    <col min="1793" max="1793" width="12.85546875" customWidth="1"/>
    <col min="1794" max="1794" width="54.28515625" customWidth="1"/>
    <col min="1795" max="1795" width="22.28515625" customWidth="1"/>
    <col min="1796" max="1796" width="22" customWidth="1"/>
    <col min="1797" max="1797" width="21.5703125" customWidth="1"/>
    <col min="2049" max="2049" width="12.85546875" customWidth="1"/>
    <col min="2050" max="2050" width="54.28515625" customWidth="1"/>
    <col min="2051" max="2051" width="22.28515625" customWidth="1"/>
    <col min="2052" max="2052" width="22" customWidth="1"/>
    <col min="2053" max="2053" width="21.5703125" customWidth="1"/>
    <col min="2305" max="2305" width="12.85546875" customWidth="1"/>
    <col min="2306" max="2306" width="54.28515625" customWidth="1"/>
    <col min="2307" max="2307" width="22.28515625" customWidth="1"/>
    <col min="2308" max="2308" width="22" customWidth="1"/>
    <col min="2309" max="2309" width="21.5703125" customWidth="1"/>
    <col min="2561" max="2561" width="12.85546875" customWidth="1"/>
    <col min="2562" max="2562" width="54.28515625" customWidth="1"/>
    <col min="2563" max="2563" width="22.28515625" customWidth="1"/>
    <col min="2564" max="2564" width="22" customWidth="1"/>
    <col min="2565" max="2565" width="21.5703125" customWidth="1"/>
    <col min="2817" max="2817" width="12.85546875" customWidth="1"/>
    <col min="2818" max="2818" width="54.28515625" customWidth="1"/>
    <col min="2819" max="2819" width="22.28515625" customWidth="1"/>
    <col min="2820" max="2820" width="22" customWidth="1"/>
    <col min="2821" max="2821" width="21.5703125" customWidth="1"/>
    <col min="3073" max="3073" width="12.85546875" customWidth="1"/>
    <col min="3074" max="3074" width="54.28515625" customWidth="1"/>
    <col min="3075" max="3075" width="22.28515625" customWidth="1"/>
    <col min="3076" max="3076" width="22" customWidth="1"/>
    <col min="3077" max="3077" width="21.5703125" customWidth="1"/>
    <col min="3329" max="3329" width="12.85546875" customWidth="1"/>
    <col min="3330" max="3330" width="54.28515625" customWidth="1"/>
    <col min="3331" max="3331" width="22.28515625" customWidth="1"/>
    <col min="3332" max="3332" width="22" customWidth="1"/>
    <col min="3333" max="3333" width="21.5703125" customWidth="1"/>
    <col min="3585" max="3585" width="12.85546875" customWidth="1"/>
    <col min="3586" max="3586" width="54.28515625" customWidth="1"/>
    <col min="3587" max="3587" width="22.28515625" customWidth="1"/>
    <col min="3588" max="3588" width="22" customWidth="1"/>
    <col min="3589" max="3589" width="21.5703125" customWidth="1"/>
    <col min="3841" max="3841" width="12.85546875" customWidth="1"/>
    <col min="3842" max="3842" width="54.28515625" customWidth="1"/>
    <col min="3843" max="3843" width="22.28515625" customWidth="1"/>
    <col min="3844" max="3844" width="22" customWidth="1"/>
    <col min="3845" max="3845" width="21.5703125" customWidth="1"/>
    <col min="4097" max="4097" width="12.85546875" customWidth="1"/>
    <col min="4098" max="4098" width="54.28515625" customWidth="1"/>
    <col min="4099" max="4099" width="22.28515625" customWidth="1"/>
    <col min="4100" max="4100" width="22" customWidth="1"/>
    <col min="4101" max="4101" width="21.5703125" customWidth="1"/>
    <col min="4353" max="4353" width="12.85546875" customWidth="1"/>
    <col min="4354" max="4354" width="54.28515625" customWidth="1"/>
    <col min="4355" max="4355" width="22.28515625" customWidth="1"/>
    <col min="4356" max="4356" width="22" customWidth="1"/>
    <col min="4357" max="4357" width="21.5703125" customWidth="1"/>
    <col min="4609" max="4609" width="12.85546875" customWidth="1"/>
    <col min="4610" max="4610" width="54.28515625" customWidth="1"/>
    <col min="4611" max="4611" width="22.28515625" customWidth="1"/>
    <col min="4612" max="4612" width="22" customWidth="1"/>
    <col min="4613" max="4613" width="21.5703125" customWidth="1"/>
    <col min="4865" max="4865" width="12.85546875" customWidth="1"/>
    <col min="4866" max="4866" width="54.28515625" customWidth="1"/>
    <col min="4867" max="4867" width="22.28515625" customWidth="1"/>
    <col min="4868" max="4868" width="22" customWidth="1"/>
    <col min="4869" max="4869" width="21.5703125" customWidth="1"/>
    <col min="5121" max="5121" width="12.85546875" customWidth="1"/>
    <col min="5122" max="5122" width="54.28515625" customWidth="1"/>
    <col min="5123" max="5123" width="22.28515625" customWidth="1"/>
    <col min="5124" max="5124" width="22" customWidth="1"/>
    <col min="5125" max="5125" width="21.5703125" customWidth="1"/>
    <col min="5377" max="5377" width="12.85546875" customWidth="1"/>
    <col min="5378" max="5378" width="54.28515625" customWidth="1"/>
    <col min="5379" max="5379" width="22.28515625" customWidth="1"/>
    <col min="5380" max="5380" width="22" customWidth="1"/>
    <col min="5381" max="5381" width="21.5703125" customWidth="1"/>
    <col min="5633" max="5633" width="12.85546875" customWidth="1"/>
    <col min="5634" max="5634" width="54.28515625" customWidth="1"/>
    <col min="5635" max="5635" width="22.28515625" customWidth="1"/>
    <col min="5636" max="5636" width="22" customWidth="1"/>
    <col min="5637" max="5637" width="21.5703125" customWidth="1"/>
    <col min="5889" max="5889" width="12.85546875" customWidth="1"/>
    <col min="5890" max="5890" width="54.28515625" customWidth="1"/>
    <col min="5891" max="5891" width="22.28515625" customWidth="1"/>
    <col min="5892" max="5892" width="22" customWidth="1"/>
    <col min="5893" max="5893" width="21.5703125" customWidth="1"/>
    <col min="6145" max="6145" width="12.85546875" customWidth="1"/>
    <col min="6146" max="6146" width="54.28515625" customWidth="1"/>
    <col min="6147" max="6147" width="22.28515625" customWidth="1"/>
    <col min="6148" max="6148" width="22" customWidth="1"/>
    <col min="6149" max="6149" width="21.5703125" customWidth="1"/>
    <col min="6401" max="6401" width="12.85546875" customWidth="1"/>
    <col min="6402" max="6402" width="54.28515625" customWidth="1"/>
    <col min="6403" max="6403" width="22.28515625" customWidth="1"/>
    <col min="6404" max="6404" width="22" customWidth="1"/>
    <col min="6405" max="6405" width="21.5703125" customWidth="1"/>
    <col min="6657" max="6657" width="12.85546875" customWidth="1"/>
    <col min="6658" max="6658" width="54.28515625" customWidth="1"/>
    <col min="6659" max="6659" width="22.28515625" customWidth="1"/>
    <col min="6660" max="6660" width="22" customWidth="1"/>
    <col min="6661" max="6661" width="21.5703125" customWidth="1"/>
    <col min="6913" max="6913" width="12.85546875" customWidth="1"/>
    <col min="6914" max="6914" width="54.28515625" customWidth="1"/>
    <col min="6915" max="6915" width="22.28515625" customWidth="1"/>
    <col min="6916" max="6916" width="22" customWidth="1"/>
    <col min="6917" max="6917" width="21.5703125" customWidth="1"/>
    <col min="7169" max="7169" width="12.85546875" customWidth="1"/>
    <col min="7170" max="7170" width="54.28515625" customWidth="1"/>
    <col min="7171" max="7171" width="22.28515625" customWidth="1"/>
    <col min="7172" max="7172" width="22" customWidth="1"/>
    <col min="7173" max="7173" width="21.5703125" customWidth="1"/>
    <col min="7425" max="7425" width="12.85546875" customWidth="1"/>
    <col min="7426" max="7426" width="54.28515625" customWidth="1"/>
    <col min="7427" max="7427" width="22.28515625" customWidth="1"/>
    <col min="7428" max="7428" width="22" customWidth="1"/>
    <col min="7429" max="7429" width="21.5703125" customWidth="1"/>
    <col min="7681" max="7681" width="12.85546875" customWidth="1"/>
    <col min="7682" max="7682" width="54.28515625" customWidth="1"/>
    <col min="7683" max="7683" width="22.28515625" customWidth="1"/>
    <col min="7684" max="7684" width="22" customWidth="1"/>
    <col min="7685" max="7685" width="21.5703125" customWidth="1"/>
    <col min="7937" max="7937" width="12.85546875" customWidth="1"/>
    <col min="7938" max="7938" width="54.28515625" customWidth="1"/>
    <col min="7939" max="7939" width="22.28515625" customWidth="1"/>
    <col min="7940" max="7940" width="22" customWidth="1"/>
    <col min="7941" max="7941" width="21.5703125" customWidth="1"/>
    <col min="8193" max="8193" width="12.85546875" customWidth="1"/>
    <col min="8194" max="8194" width="54.28515625" customWidth="1"/>
    <col min="8195" max="8195" width="22.28515625" customWidth="1"/>
    <col min="8196" max="8196" width="22" customWidth="1"/>
    <col min="8197" max="8197" width="21.5703125" customWidth="1"/>
    <col min="8449" max="8449" width="12.85546875" customWidth="1"/>
    <col min="8450" max="8450" width="54.28515625" customWidth="1"/>
    <col min="8451" max="8451" width="22.28515625" customWidth="1"/>
    <col min="8452" max="8452" width="22" customWidth="1"/>
    <col min="8453" max="8453" width="21.5703125" customWidth="1"/>
    <col min="8705" max="8705" width="12.85546875" customWidth="1"/>
    <col min="8706" max="8706" width="54.28515625" customWidth="1"/>
    <col min="8707" max="8707" width="22.28515625" customWidth="1"/>
    <col min="8708" max="8708" width="22" customWidth="1"/>
    <col min="8709" max="8709" width="21.5703125" customWidth="1"/>
    <col min="8961" max="8961" width="12.85546875" customWidth="1"/>
    <col min="8962" max="8962" width="54.28515625" customWidth="1"/>
    <col min="8963" max="8963" width="22.28515625" customWidth="1"/>
    <col min="8964" max="8964" width="22" customWidth="1"/>
    <col min="8965" max="8965" width="21.5703125" customWidth="1"/>
    <col min="9217" max="9217" width="12.85546875" customWidth="1"/>
    <col min="9218" max="9218" width="54.28515625" customWidth="1"/>
    <col min="9219" max="9219" width="22.28515625" customWidth="1"/>
    <col min="9220" max="9220" width="22" customWidth="1"/>
    <col min="9221" max="9221" width="21.5703125" customWidth="1"/>
    <col min="9473" max="9473" width="12.85546875" customWidth="1"/>
    <col min="9474" max="9474" width="54.28515625" customWidth="1"/>
    <col min="9475" max="9475" width="22.28515625" customWidth="1"/>
    <col min="9476" max="9476" width="22" customWidth="1"/>
    <col min="9477" max="9477" width="21.5703125" customWidth="1"/>
    <col min="9729" max="9729" width="12.85546875" customWidth="1"/>
    <col min="9730" max="9730" width="54.28515625" customWidth="1"/>
    <col min="9731" max="9731" width="22.28515625" customWidth="1"/>
    <col min="9732" max="9732" width="22" customWidth="1"/>
    <col min="9733" max="9733" width="21.5703125" customWidth="1"/>
    <col min="9985" max="9985" width="12.85546875" customWidth="1"/>
    <col min="9986" max="9986" width="54.28515625" customWidth="1"/>
    <col min="9987" max="9987" width="22.28515625" customWidth="1"/>
    <col min="9988" max="9988" width="22" customWidth="1"/>
    <col min="9989" max="9989" width="21.5703125" customWidth="1"/>
    <col min="10241" max="10241" width="12.85546875" customWidth="1"/>
    <col min="10242" max="10242" width="54.28515625" customWidth="1"/>
    <col min="10243" max="10243" width="22.28515625" customWidth="1"/>
    <col min="10244" max="10244" width="22" customWidth="1"/>
    <col min="10245" max="10245" width="21.5703125" customWidth="1"/>
    <col min="10497" max="10497" width="12.85546875" customWidth="1"/>
    <col min="10498" max="10498" width="54.28515625" customWidth="1"/>
    <col min="10499" max="10499" width="22.28515625" customWidth="1"/>
    <col min="10500" max="10500" width="22" customWidth="1"/>
    <col min="10501" max="10501" width="21.5703125" customWidth="1"/>
    <col min="10753" max="10753" width="12.85546875" customWidth="1"/>
    <col min="10754" max="10754" width="54.28515625" customWidth="1"/>
    <col min="10755" max="10755" width="22.28515625" customWidth="1"/>
    <col min="10756" max="10756" width="22" customWidth="1"/>
    <col min="10757" max="10757" width="21.5703125" customWidth="1"/>
    <col min="11009" max="11009" width="12.85546875" customWidth="1"/>
    <col min="11010" max="11010" width="54.28515625" customWidth="1"/>
    <col min="11011" max="11011" width="22.28515625" customWidth="1"/>
    <col min="11012" max="11012" width="22" customWidth="1"/>
    <col min="11013" max="11013" width="21.5703125" customWidth="1"/>
    <col min="11265" max="11265" width="12.85546875" customWidth="1"/>
    <col min="11266" max="11266" width="54.28515625" customWidth="1"/>
    <col min="11267" max="11267" width="22.28515625" customWidth="1"/>
    <col min="11268" max="11268" width="22" customWidth="1"/>
    <col min="11269" max="11269" width="21.5703125" customWidth="1"/>
    <col min="11521" max="11521" width="12.85546875" customWidth="1"/>
    <col min="11522" max="11522" width="54.28515625" customWidth="1"/>
    <col min="11523" max="11523" width="22.28515625" customWidth="1"/>
    <col min="11524" max="11524" width="22" customWidth="1"/>
    <col min="11525" max="11525" width="21.5703125" customWidth="1"/>
    <col min="11777" max="11777" width="12.85546875" customWidth="1"/>
    <col min="11778" max="11778" width="54.28515625" customWidth="1"/>
    <col min="11779" max="11779" width="22.28515625" customWidth="1"/>
    <col min="11780" max="11780" width="22" customWidth="1"/>
    <col min="11781" max="11781" width="21.5703125" customWidth="1"/>
    <col min="12033" max="12033" width="12.85546875" customWidth="1"/>
    <col min="12034" max="12034" width="54.28515625" customWidth="1"/>
    <col min="12035" max="12035" width="22.28515625" customWidth="1"/>
    <col min="12036" max="12036" width="22" customWidth="1"/>
    <col min="12037" max="12037" width="21.5703125" customWidth="1"/>
    <col min="12289" max="12289" width="12.85546875" customWidth="1"/>
    <col min="12290" max="12290" width="54.28515625" customWidth="1"/>
    <col min="12291" max="12291" width="22.28515625" customWidth="1"/>
    <col min="12292" max="12292" width="22" customWidth="1"/>
    <col min="12293" max="12293" width="21.5703125" customWidth="1"/>
    <col min="12545" max="12545" width="12.85546875" customWidth="1"/>
    <col min="12546" max="12546" width="54.28515625" customWidth="1"/>
    <col min="12547" max="12547" width="22.28515625" customWidth="1"/>
    <col min="12548" max="12548" width="22" customWidth="1"/>
    <col min="12549" max="12549" width="21.5703125" customWidth="1"/>
    <col min="12801" max="12801" width="12.85546875" customWidth="1"/>
    <col min="12802" max="12802" width="54.28515625" customWidth="1"/>
    <col min="12803" max="12803" width="22.28515625" customWidth="1"/>
    <col min="12804" max="12804" width="22" customWidth="1"/>
    <col min="12805" max="12805" width="21.5703125" customWidth="1"/>
    <col min="13057" max="13057" width="12.85546875" customWidth="1"/>
    <col min="13058" max="13058" width="54.28515625" customWidth="1"/>
    <col min="13059" max="13059" width="22.28515625" customWidth="1"/>
    <col min="13060" max="13060" width="22" customWidth="1"/>
    <col min="13061" max="13061" width="21.5703125" customWidth="1"/>
    <col min="13313" max="13313" width="12.85546875" customWidth="1"/>
    <col min="13314" max="13314" width="54.28515625" customWidth="1"/>
    <col min="13315" max="13315" width="22.28515625" customWidth="1"/>
    <col min="13316" max="13316" width="22" customWidth="1"/>
    <col min="13317" max="13317" width="21.5703125" customWidth="1"/>
    <col min="13569" max="13569" width="12.85546875" customWidth="1"/>
    <col min="13570" max="13570" width="54.28515625" customWidth="1"/>
    <col min="13571" max="13571" width="22.28515625" customWidth="1"/>
    <col min="13572" max="13572" width="22" customWidth="1"/>
    <col min="13573" max="13573" width="21.5703125" customWidth="1"/>
    <col min="13825" max="13825" width="12.85546875" customWidth="1"/>
    <col min="13826" max="13826" width="54.28515625" customWidth="1"/>
    <col min="13827" max="13827" width="22.28515625" customWidth="1"/>
    <col min="13828" max="13828" width="22" customWidth="1"/>
    <col min="13829" max="13829" width="21.5703125" customWidth="1"/>
    <col min="14081" max="14081" width="12.85546875" customWidth="1"/>
    <col min="14082" max="14082" width="54.28515625" customWidth="1"/>
    <col min="14083" max="14083" width="22.28515625" customWidth="1"/>
    <col min="14084" max="14084" width="22" customWidth="1"/>
    <col min="14085" max="14085" width="21.5703125" customWidth="1"/>
    <col min="14337" max="14337" width="12.85546875" customWidth="1"/>
    <col min="14338" max="14338" width="54.28515625" customWidth="1"/>
    <col min="14339" max="14339" width="22.28515625" customWidth="1"/>
    <col min="14340" max="14340" width="22" customWidth="1"/>
    <col min="14341" max="14341" width="21.5703125" customWidth="1"/>
    <col min="14593" max="14593" width="12.85546875" customWidth="1"/>
    <col min="14594" max="14594" width="54.28515625" customWidth="1"/>
    <col min="14595" max="14595" width="22.28515625" customWidth="1"/>
    <col min="14596" max="14596" width="22" customWidth="1"/>
    <col min="14597" max="14597" width="21.5703125" customWidth="1"/>
    <col min="14849" max="14849" width="12.85546875" customWidth="1"/>
    <col min="14850" max="14850" width="54.28515625" customWidth="1"/>
    <col min="14851" max="14851" width="22.28515625" customWidth="1"/>
    <col min="14852" max="14852" width="22" customWidth="1"/>
    <col min="14853" max="14853" width="21.5703125" customWidth="1"/>
    <col min="15105" max="15105" width="12.85546875" customWidth="1"/>
    <col min="15106" max="15106" width="54.28515625" customWidth="1"/>
    <col min="15107" max="15107" width="22.28515625" customWidth="1"/>
    <col min="15108" max="15108" width="22" customWidth="1"/>
    <col min="15109" max="15109" width="21.5703125" customWidth="1"/>
    <col min="15361" max="15361" width="12.85546875" customWidth="1"/>
    <col min="15362" max="15362" width="54.28515625" customWidth="1"/>
    <col min="15363" max="15363" width="22.28515625" customWidth="1"/>
    <col min="15364" max="15364" width="22" customWidth="1"/>
    <col min="15365" max="15365" width="21.5703125" customWidth="1"/>
    <col min="15617" max="15617" width="12.85546875" customWidth="1"/>
    <col min="15618" max="15618" width="54.28515625" customWidth="1"/>
    <col min="15619" max="15619" width="22.28515625" customWidth="1"/>
    <col min="15620" max="15620" width="22" customWidth="1"/>
    <col min="15621" max="15621" width="21.5703125" customWidth="1"/>
    <col min="15873" max="15873" width="12.85546875" customWidth="1"/>
    <col min="15874" max="15874" width="54.28515625" customWidth="1"/>
    <col min="15875" max="15875" width="22.28515625" customWidth="1"/>
    <col min="15876" max="15876" width="22" customWidth="1"/>
    <col min="15877" max="15877" width="21.5703125" customWidth="1"/>
    <col min="16129" max="16129" width="12.85546875" customWidth="1"/>
    <col min="16130" max="16130" width="54.28515625" customWidth="1"/>
    <col min="16131" max="16131" width="22.28515625" customWidth="1"/>
    <col min="16132" max="16132" width="22" customWidth="1"/>
    <col min="16133" max="16133" width="21.5703125" customWidth="1"/>
  </cols>
  <sheetData>
    <row r="1" spans="1:16" x14ac:dyDescent="0.25">
      <c r="A1" s="29" t="s">
        <v>96</v>
      </c>
    </row>
    <row r="3" spans="1:16" x14ac:dyDescent="0.25">
      <c r="A3" s="556" t="s">
        <v>101</v>
      </c>
      <c r="B3" s="556" t="s">
        <v>102</v>
      </c>
      <c r="C3" s="554" t="s">
        <v>103</v>
      </c>
      <c r="D3" s="554"/>
      <c r="E3" s="554"/>
      <c r="F3" s="554"/>
      <c r="G3" s="554"/>
      <c r="H3" s="555" t="s">
        <v>104</v>
      </c>
      <c r="I3" s="555"/>
      <c r="J3" s="555"/>
      <c r="K3" s="555"/>
      <c r="L3" s="555"/>
      <c r="M3" s="555"/>
      <c r="N3" s="555"/>
      <c r="O3" s="555"/>
      <c r="P3" s="555"/>
    </row>
    <row r="4" spans="1:16" ht="89.25" x14ac:dyDescent="0.25">
      <c r="A4" s="556"/>
      <c r="B4" s="556"/>
      <c r="C4" s="341" t="s">
        <v>105</v>
      </c>
      <c r="D4" s="341" t="s">
        <v>106</v>
      </c>
      <c r="E4" s="341" t="s">
        <v>107</v>
      </c>
      <c r="F4" s="341" t="s">
        <v>108</v>
      </c>
      <c r="G4" s="341" t="s">
        <v>109</v>
      </c>
      <c r="H4" s="342" t="s">
        <v>110</v>
      </c>
      <c r="I4" s="342" t="s">
        <v>111</v>
      </c>
      <c r="J4" s="342" t="s">
        <v>112</v>
      </c>
      <c r="K4" s="342" t="s">
        <v>66</v>
      </c>
      <c r="L4" s="342" t="s">
        <v>113</v>
      </c>
      <c r="M4" s="342" t="s">
        <v>114</v>
      </c>
      <c r="N4" s="342" t="s">
        <v>115</v>
      </c>
      <c r="O4" s="342" t="s">
        <v>116</v>
      </c>
      <c r="P4" s="342" t="s">
        <v>117</v>
      </c>
    </row>
    <row r="5" spans="1:16" x14ac:dyDescent="0.25">
      <c r="A5" s="336">
        <v>1</v>
      </c>
      <c r="B5" s="343" t="s">
        <v>118</v>
      </c>
      <c r="C5" s="337">
        <v>88200000</v>
      </c>
      <c r="D5" s="337"/>
      <c r="E5" s="337">
        <v>29300000</v>
      </c>
      <c r="F5" s="337"/>
      <c r="G5" s="344">
        <v>117500000</v>
      </c>
      <c r="H5" s="337">
        <v>117500000</v>
      </c>
      <c r="I5" s="337"/>
      <c r="J5" s="346"/>
      <c r="K5" s="346"/>
      <c r="L5" s="346"/>
      <c r="M5" s="346"/>
      <c r="N5" s="346"/>
      <c r="O5" s="346"/>
      <c r="P5" s="346"/>
    </row>
    <row r="6" spans="1:16" x14ac:dyDescent="0.25">
      <c r="A6" s="336">
        <v>2</v>
      </c>
      <c r="B6" s="340" t="s">
        <v>119</v>
      </c>
      <c r="C6" s="337"/>
      <c r="D6" s="337"/>
      <c r="E6" s="337"/>
      <c r="F6" s="337"/>
      <c r="G6" s="344"/>
      <c r="H6" s="337"/>
      <c r="I6" s="337"/>
      <c r="J6" s="346"/>
      <c r="K6" s="346"/>
      <c r="L6" s="346"/>
      <c r="M6" s="346"/>
      <c r="N6" s="346"/>
      <c r="O6" s="346"/>
      <c r="P6" s="346"/>
    </row>
    <row r="7" spans="1:16" x14ac:dyDescent="0.25">
      <c r="A7" s="339"/>
      <c r="B7" s="338" t="s">
        <v>120</v>
      </c>
      <c r="C7" s="345">
        <v>88200000</v>
      </c>
      <c r="D7" s="345">
        <v>0</v>
      </c>
      <c r="E7" s="345">
        <v>29300000</v>
      </c>
      <c r="F7" s="345">
        <v>0</v>
      </c>
      <c r="G7" s="345">
        <v>117500000</v>
      </c>
      <c r="H7" s="345">
        <v>117500000</v>
      </c>
      <c r="I7" s="345">
        <v>0</v>
      </c>
      <c r="J7" s="345">
        <v>0</v>
      </c>
      <c r="K7" s="345">
        <v>0</v>
      </c>
      <c r="L7" s="345">
        <v>0</v>
      </c>
      <c r="M7" s="345">
        <v>0</v>
      </c>
      <c r="N7" s="345">
        <v>0</v>
      </c>
      <c r="O7" s="345">
        <v>0</v>
      </c>
      <c r="P7" s="345">
        <v>0</v>
      </c>
    </row>
  </sheetData>
  <mergeCells count="4">
    <mergeCell ref="A3:A4"/>
    <mergeCell ref="B3:B4"/>
    <mergeCell ref="C3:G3"/>
    <mergeCell ref="H3:P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7"/>
  <sheetViews>
    <sheetView topLeftCell="D1" workbookViewId="0">
      <selection activeCell="D23" sqref="D23:H23"/>
    </sheetView>
  </sheetViews>
  <sheetFormatPr defaultColWidth="11.5703125" defaultRowHeight="12.75" x14ac:dyDescent="0.2"/>
  <cols>
    <col min="1" max="1" width="4.85546875" style="54" customWidth="1"/>
    <col min="2" max="2" width="10.28515625" style="54" customWidth="1"/>
    <col min="3" max="3" width="12.7109375" style="54" customWidth="1"/>
    <col min="4" max="4" width="11.5703125" style="54"/>
    <col min="5" max="5" width="16" style="54" customWidth="1"/>
    <col min="6" max="6" width="14" style="54" bestFit="1" customWidth="1"/>
    <col min="7" max="7" width="14.140625" style="54" customWidth="1"/>
    <col min="8" max="8" width="14.5703125" style="54" customWidth="1"/>
    <col min="9" max="9" width="12.28515625" style="54" customWidth="1"/>
    <col min="10" max="10" width="11.42578125" style="54" customWidth="1"/>
    <col min="11" max="11" width="13.28515625" style="54" customWidth="1"/>
    <col min="12" max="12" width="15.28515625" style="54" customWidth="1"/>
    <col min="13" max="13" width="11.5703125" style="54"/>
    <col min="14" max="14" width="11.7109375" style="54" customWidth="1"/>
    <col min="15" max="15" width="11.28515625" style="54" customWidth="1"/>
    <col min="16" max="16" width="14.42578125" style="54" customWidth="1"/>
    <col min="17" max="256" width="11.5703125" style="54"/>
    <col min="257" max="257" width="4.85546875" style="54" customWidth="1"/>
    <col min="258" max="258" width="10.28515625" style="54" customWidth="1"/>
    <col min="259" max="259" width="12.7109375" style="54" customWidth="1"/>
    <col min="260" max="260" width="11.5703125" style="54"/>
    <col min="261" max="261" width="16" style="54" customWidth="1"/>
    <col min="262" max="262" width="14" style="54" bestFit="1" customWidth="1"/>
    <col min="263" max="263" width="14.140625" style="54" customWidth="1"/>
    <col min="264" max="264" width="14.5703125" style="54" customWidth="1"/>
    <col min="265" max="265" width="12.28515625" style="54" customWidth="1"/>
    <col min="266" max="266" width="11.42578125" style="54" customWidth="1"/>
    <col min="267" max="267" width="13.28515625" style="54" customWidth="1"/>
    <col min="268" max="268" width="15.28515625" style="54" customWidth="1"/>
    <col min="269" max="269" width="11.5703125" style="54"/>
    <col min="270" max="270" width="11.7109375" style="54" customWidth="1"/>
    <col min="271" max="271" width="11.28515625" style="54" customWidth="1"/>
    <col min="272" max="272" width="14.42578125" style="54" customWidth="1"/>
    <col min="273" max="512" width="11.5703125" style="54"/>
    <col min="513" max="513" width="4.85546875" style="54" customWidth="1"/>
    <col min="514" max="514" width="10.28515625" style="54" customWidth="1"/>
    <col min="515" max="515" width="12.7109375" style="54" customWidth="1"/>
    <col min="516" max="516" width="11.5703125" style="54"/>
    <col min="517" max="517" width="16" style="54" customWidth="1"/>
    <col min="518" max="518" width="14" style="54" bestFit="1" customWidth="1"/>
    <col min="519" max="519" width="14.140625" style="54" customWidth="1"/>
    <col min="520" max="520" width="14.5703125" style="54" customWidth="1"/>
    <col min="521" max="521" width="12.28515625" style="54" customWidth="1"/>
    <col min="522" max="522" width="11.42578125" style="54" customWidth="1"/>
    <col min="523" max="523" width="13.28515625" style="54" customWidth="1"/>
    <col min="524" max="524" width="15.28515625" style="54" customWidth="1"/>
    <col min="525" max="525" width="11.5703125" style="54"/>
    <col min="526" max="526" width="11.7109375" style="54" customWidth="1"/>
    <col min="527" max="527" width="11.28515625" style="54" customWidth="1"/>
    <col min="528" max="528" width="14.42578125" style="54" customWidth="1"/>
    <col min="529" max="768" width="11.5703125" style="54"/>
    <col min="769" max="769" width="4.85546875" style="54" customWidth="1"/>
    <col min="770" max="770" width="10.28515625" style="54" customWidth="1"/>
    <col min="771" max="771" width="12.7109375" style="54" customWidth="1"/>
    <col min="772" max="772" width="11.5703125" style="54"/>
    <col min="773" max="773" width="16" style="54" customWidth="1"/>
    <col min="774" max="774" width="14" style="54" bestFit="1" customWidth="1"/>
    <col min="775" max="775" width="14.140625" style="54" customWidth="1"/>
    <col min="776" max="776" width="14.5703125" style="54" customWidth="1"/>
    <col min="777" max="777" width="12.28515625" style="54" customWidth="1"/>
    <col min="778" max="778" width="11.42578125" style="54" customWidth="1"/>
    <col min="779" max="779" width="13.28515625" style="54" customWidth="1"/>
    <col min="780" max="780" width="15.28515625" style="54" customWidth="1"/>
    <col min="781" max="781" width="11.5703125" style="54"/>
    <col min="782" max="782" width="11.7109375" style="54" customWidth="1"/>
    <col min="783" max="783" width="11.28515625" style="54" customWidth="1"/>
    <col min="784" max="784" width="14.42578125" style="54" customWidth="1"/>
    <col min="785" max="1024" width="11.5703125" style="54"/>
    <col min="1025" max="1025" width="4.85546875" style="54" customWidth="1"/>
    <col min="1026" max="1026" width="10.28515625" style="54" customWidth="1"/>
    <col min="1027" max="1027" width="12.7109375" style="54" customWidth="1"/>
    <col min="1028" max="1028" width="11.5703125" style="54"/>
    <col min="1029" max="1029" width="16" style="54" customWidth="1"/>
    <col min="1030" max="1030" width="14" style="54" bestFit="1" customWidth="1"/>
    <col min="1031" max="1031" width="14.140625" style="54" customWidth="1"/>
    <col min="1032" max="1032" width="14.5703125" style="54" customWidth="1"/>
    <col min="1033" max="1033" width="12.28515625" style="54" customWidth="1"/>
    <col min="1034" max="1034" width="11.42578125" style="54" customWidth="1"/>
    <col min="1035" max="1035" width="13.28515625" style="54" customWidth="1"/>
    <col min="1036" max="1036" width="15.28515625" style="54" customWidth="1"/>
    <col min="1037" max="1037" width="11.5703125" style="54"/>
    <col min="1038" max="1038" width="11.7109375" style="54" customWidth="1"/>
    <col min="1039" max="1039" width="11.28515625" style="54" customWidth="1"/>
    <col min="1040" max="1040" width="14.42578125" style="54" customWidth="1"/>
    <col min="1041" max="1280" width="11.5703125" style="54"/>
    <col min="1281" max="1281" width="4.85546875" style="54" customWidth="1"/>
    <col min="1282" max="1282" width="10.28515625" style="54" customWidth="1"/>
    <col min="1283" max="1283" width="12.7109375" style="54" customWidth="1"/>
    <col min="1284" max="1284" width="11.5703125" style="54"/>
    <col min="1285" max="1285" width="16" style="54" customWidth="1"/>
    <col min="1286" max="1286" width="14" style="54" bestFit="1" customWidth="1"/>
    <col min="1287" max="1287" width="14.140625" style="54" customWidth="1"/>
    <col min="1288" max="1288" width="14.5703125" style="54" customWidth="1"/>
    <col min="1289" max="1289" width="12.28515625" style="54" customWidth="1"/>
    <col min="1290" max="1290" width="11.42578125" style="54" customWidth="1"/>
    <col min="1291" max="1291" width="13.28515625" style="54" customWidth="1"/>
    <col min="1292" max="1292" width="15.28515625" style="54" customWidth="1"/>
    <col min="1293" max="1293" width="11.5703125" style="54"/>
    <col min="1294" max="1294" width="11.7109375" style="54" customWidth="1"/>
    <col min="1295" max="1295" width="11.28515625" style="54" customWidth="1"/>
    <col min="1296" max="1296" width="14.42578125" style="54" customWidth="1"/>
    <col min="1297" max="1536" width="11.5703125" style="54"/>
    <col min="1537" max="1537" width="4.85546875" style="54" customWidth="1"/>
    <col min="1538" max="1538" width="10.28515625" style="54" customWidth="1"/>
    <col min="1539" max="1539" width="12.7109375" style="54" customWidth="1"/>
    <col min="1540" max="1540" width="11.5703125" style="54"/>
    <col min="1541" max="1541" width="16" style="54" customWidth="1"/>
    <col min="1542" max="1542" width="14" style="54" bestFit="1" customWidth="1"/>
    <col min="1543" max="1543" width="14.140625" style="54" customWidth="1"/>
    <col min="1544" max="1544" width="14.5703125" style="54" customWidth="1"/>
    <col min="1545" max="1545" width="12.28515625" style="54" customWidth="1"/>
    <col min="1546" max="1546" width="11.42578125" style="54" customWidth="1"/>
    <col min="1547" max="1547" width="13.28515625" style="54" customWidth="1"/>
    <col min="1548" max="1548" width="15.28515625" style="54" customWidth="1"/>
    <col min="1549" max="1549" width="11.5703125" style="54"/>
    <col min="1550" max="1550" width="11.7109375" style="54" customWidth="1"/>
    <col min="1551" max="1551" width="11.28515625" style="54" customWidth="1"/>
    <col min="1552" max="1552" width="14.42578125" style="54" customWidth="1"/>
    <col min="1553" max="1792" width="11.5703125" style="54"/>
    <col min="1793" max="1793" width="4.85546875" style="54" customWidth="1"/>
    <col min="1794" max="1794" width="10.28515625" style="54" customWidth="1"/>
    <col min="1795" max="1795" width="12.7109375" style="54" customWidth="1"/>
    <col min="1796" max="1796" width="11.5703125" style="54"/>
    <col min="1797" max="1797" width="16" style="54" customWidth="1"/>
    <col min="1798" max="1798" width="14" style="54" bestFit="1" customWidth="1"/>
    <col min="1799" max="1799" width="14.140625" style="54" customWidth="1"/>
    <col min="1800" max="1800" width="14.5703125" style="54" customWidth="1"/>
    <col min="1801" max="1801" width="12.28515625" style="54" customWidth="1"/>
    <col min="1802" max="1802" width="11.42578125" style="54" customWidth="1"/>
    <col min="1803" max="1803" width="13.28515625" style="54" customWidth="1"/>
    <col min="1804" max="1804" width="15.28515625" style="54" customWidth="1"/>
    <col min="1805" max="1805" width="11.5703125" style="54"/>
    <col min="1806" max="1806" width="11.7109375" style="54" customWidth="1"/>
    <col min="1807" max="1807" width="11.28515625" style="54" customWidth="1"/>
    <col min="1808" max="1808" width="14.42578125" style="54" customWidth="1"/>
    <col min="1809" max="2048" width="11.5703125" style="54"/>
    <col min="2049" max="2049" width="4.85546875" style="54" customWidth="1"/>
    <col min="2050" max="2050" width="10.28515625" style="54" customWidth="1"/>
    <col min="2051" max="2051" width="12.7109375" style="54" customWidth="1"/>
    <col min="2052" max="2052" width="11.5703125" style="54"/>
    <col min="2053" max="2053" width="16" style="54" customWidth="1"/>
    <col min="2054" max="2054" width="14" style="54" bestFit="1" customWidth="1"/>
    <col min="2055" max="2055" width="14.140625" style="54" customWidth="1"/>
    <col min="2056" max="2056" width="14.5703125" style="54" customWidth="1"/>
    <col min="2057" max="2057" width="12.28515625" style="54" customWidth="1"/>
    <col min="2058" max="2058" width="11.42578125" style="54" customWidth="1"/>
    <col min="2059" max="2059" width="13.28515625" style="54" customWidth="1"/>
    <col min="2060" max="2060" width="15.28515625" style="54" customWidth="1"/>
    <col min="2061" max="2061" width="11.5703125" style="54"/>
    <col min="2062" max="2062" width="11.7109375" style="54" customWidth="1"/>
    <col min="2063" max="2063" width="11.28515625" style="54" customWidth="1"/>
    <col min="2064" max="2064" width="14.42578125" style="54" customWidth="1"/>
    <col min="2065" max="2304" width="11.5703125" style="54"/>
    <col min="2305" max="2305" width="4.85546875" style="54" customWidth="1"/>
    <col min="2306" max="2306" width="10.28515625" style="54" customWidth="1"/>
    <col min="2307" max="2307" width="12.7109375" style="54" customWidth="1"/>
    <col min="2308" max="2308" width="11.5703125" style="54"/>
    <col min="2309" max="2309" width="16" style="54" customWidth="1"/>
    <col min="2310" max="2310" width="14" style="54" bestFit="1" customWidth="1"/>
    <col min="2311" max="2311" width="14.140625" style="54" customWidth="1"/>
    <col min="2312" max="2312" width="14.5703125" style="54" customWidth="1"/>
    <col min="2313" max="2313" width="12.28515625" style="54" customWidth="1"/>
    <col min="2314" max="2314" width="11.42578125" style="54" customWidth="1"/>
    <col min="2315" max="2315" width="13.28515625" style="54" customWidth="1"/>
    <col min="2316" max="2316" width="15.28515625" style="54" customWidth="1"/>
    <col min="2317" max="2317" width="11.5703125" style="54"/>
    <col min="2318" max="2318" width="11.7109375" style="54" customWidth="1"/>
    <col min="2319" max="2319" width="11.28515625" style="54" customWidth="1"/>
    <col min="2320" max="2320" width="14.42578125" style="54" customWidth="1"/>
    <col min="2321" max="2560" width="11.5703125" style="54"/>
    <col min="2561" max="2561" width="4.85546875" style="54" customWidth="1"/>
    <col min="2562" max="2562" width="10.28515625" style="54" customWidth="1"/>
    <col min="2563" max="2563" width="12.7109375" style="54" customWidth="1"/>
    <col min="2564" max="2564" width="11.5703125" style="54"/>
    <col min="2565" max="2565" width="16" style="54" customWidth="1"/>
    <col min="2566" max="2566" width="14" style="54" bestFit="1" customWidth="1"/>
    <col min="2567" max="2567" width="14.140625" style="54" customWidth="1"/>
    <col min="2568" max="2568" width="14.5703125" style="54" customWidth="1"/>
    <col min="2569" max="2569" width="12.28515625" style="54" customWidth="1"/>
    <col min="2570" max="2570" width="11.42578125" style="54" customWidth="1"/>
    <col min="2571" max="2571" width="13.28515625" style="54" customWidth="1"/>
    <col min="2572" max="2572" width="15.28515625" style="54" customWidth="1"/>
    <col min="2573" max="2573" width="11.5703125" style="54"/>
    <col min="2574" max="2574" width="11.7109375" style="54" customWidth="1"/>
    <col min="2575" max="2575" width="11.28515625" style="54" customWidth="1"/>
    <col min="2576" max="2576" width="14.42578125" style="54" customWidth="1"/>
    <col min="2577" max="2816" width="11.5703125" style="54"/>
    <col min="2817" max="2817" width="4.85546875" style="54" customWidth="1"/>
    <col min="2818" max="2818" width="10.28515625" style="54" customWidth="1"/>
    <col min="2819" max="2819" width="12.7109375" style="54" customWidth="1"/>
    <col min="2820" max="2820" width="11.5703125" style="54"/>
    <col min="2821" max="2821" width="16" style="54" customWidth="1"/>
    <col min="2822" max="2822" width="14" style="54" bestFit="1" customWidth="1"/>
    <col min="2823" max="2823" width="14.140625" style="54" customWidth="1"/>
    <col min="2824" max="2824" width="14.5703125" style="54" customWidth="1"/>
    <col min="2825" max="2825" width="12.28515625" style="54" customWidth="1"/>
    <col min="2826" max="2826" width="11.42578125" style="54" customWidth="1"/>
    <col min="2827" max="2827" width="13.28515625" style="54" customWidth="1"/>
    <col min="2828" max="2828" width="15.28515625" style="54" customWidth="1"/>
    <col min="2829" max="2829" width="11.5703125" style="54"/>
    <col min="2830" max="2830" width="11.7109375" style="54" customWidth="1"/>
    <col min="2831" max="2831" width="11.28515625" style="54" customWidth="1"/>
    <col min="2832" max="2832" width="14.42578125" style="54" customWidth="1"/>
    <col min="2833" max="3072" width="11.5703125" style="54"/>
    <col min="3073" max="3073" width="4.85546875" style="54" customWidth="1"/>
    <col min="3074" max="3074" width="10.28515625" style="54" customWidth="1"/>
    <col min="3075" max="3075" width="12.7109375" style="54" customWidth="1"/>
    <col min="3076" max="3076" width="11.5703125" style="54"/>
    <col min="3077" max="3077" width="16" style="54" customWidth="1"/>
    <col min="3078" max="3078" width="14" style="54" bestFit="1" customWidth="1"/>
    <col min="3079" max="3079" width="14.140625" style="54" customWidth="1"/>
    <col min="3080" max="3080" width="14.5703125" style="54" customWidth="1"/>
    <col min="3081" max="3081" width="12.28515625" style="54" customWidth="1"/>
    <col min="3082" max="3082" width="11.42578125" style="54" customWidth="1"/>
    <col min="3083" max="3083" width="13.28515625" style="54" customWidth="1"/>
    <col min="3084" max="3084" width="15.28515625" style="54" customWidth="1"/>
    <col min="3085" max="3085" width="11.5703125" style="54"/>
    <col min="3086" max="3086" width="11.7109375" style="54" customWidth="1"/>
    <col min="3087" max="3087" width="11.28515625" style="54" customWidth="1"/>
    <col min="3088" max="3088" width="14.42578125" style="54" customWidth="1"/>
    <col min="3089" max="3328" width="11.5703125" style="54"/>
    <col min="3329" max="3329" width="4.85546875" style="54" customWidth="1"/>
    <col min="3330" max="3330" width="10.28515625" style="54" customWidth="1"/>
    <col min="3331" max="3331" width="12.7109375" style="54" customWidth="1"/>
    <col min="3332" max="3332" width="11.5703125" style="54"/>
    <col min="3333" max="3333" width="16" style="54" customWidth="1"/>
    <col min="3334" max="3334" width="14" style="54" bestFit="1" customWidth="1"/>
    <col min="3335" max="3335" width="14.140625" style="54" customWidth="1"/>
    <col min="3336" max="3336" width="14.5703125" style="54" customWidth="1"/>
    <col min="3337" max="3337" width="12.28515625" style="54" customWidth="1"/>
    <col min="3338" max="3338" width="11.42578125" style="54" customWidth="1"/>
    <col min="3339" max="3339" width="13.28515625" style="54" customWidth="1"/>
    <col min="3340" max="3340" width="15.28515625" style="54" customWidth="1"/>
    <col min="3341" max="3341" width="11.5703125" style="54"/>
    <col min="3342" max="3342" width="11.7109375" style="54" customWidth="1"/>
    <col min="3343" max="3343" width="11.28515625" style="54" customWidth="1"/>
    <col min="3344" max="3344" width="14.42578125" style="54" customWidth="1"/>
    <col min="3345" max="3584" width="11.5703125" style="54"/>
    <col min="3585" max="3585" width="4.85546875" style="54" customWidth="1"/>
    <col min="3586" max="3586" width="10.28515625" style="54" customWidth="1"/>
    <col min="3587" max="3587" width="12.7109375" style="54" customWidth="1"/>
    <col min="3588" max="3588" width="11.5703125" style="54"/>
    <col min="3589" max="3589" width="16" style="54" customWidth="1"/>
    <col min="3590" max="3590" width="14" style="54" bestFit="1" customWidth="1"/>
    <col min="3591" max="3591" width="14.140625" style="54" customWidth="1"/>
    <col min="3592" max="3592" width="14.5703125" style="54" customWidth="1"/>
    <col min="3593" max="3593" width="12.28515625" style="54" customWidth="1"/>
    <col min="3594" max="3594" width="11.42578125" style="54" customWidth="1"/>
    <col min="3595" max="3595" width="13.28515625" style="54" customWidth="1"/>
    <col min="3596" max="3596" width="15.28515625" style="54" customWidth="1"/>
    <col min="3597" max="3597" width="11.5703125" style="54"/>
    <col min="3598" max="3598" width="11.7109375" style="54" customWidth="1"/>
    <col min="3599" max="3599" width="11.28515625" style="54" customWidth="1"/>
    <col min="3600" max="3600" width="14.42578125" style="54" customWidth="1"/>
    <col min="3601" max="3840" width="11.5703125" style="54"/>
    <col min="3841" max="3841" width="4.85546875" style="54" customWidth="1"/>
    <col min="3842" max="3842" width="10.28515625" style="54" customWidth="1"/>
    <col min="3843" max="3843" width="12.7109375" style="54" customWidth="1"/>
    <col min="3844" max="3844" width="11.5703125" style="54"/>
    <col min="3845" max="3845" width="16" style="54" customWidth="1"/>
    <col min="3846" max="3846" width="14" style="54" bestFit="1" customWidth="1"/>
    <col min="3847" max="3847" width="14.140625" style="54" customWidth="1"/>
    <col min="3848" max="3848" width="14.5703125" style="54" customWidth="1"/>
    <col min="3849" max="3849" width="12.28515625" style="54" customWidth="1"/>
    <col min="3850" max="3850" width="11.42578125" style="54" customWidth="1"/>
    <col min="3851" max="3851" width="13.28515625" style="54" customWidth="1"/>
    <col min="3852" max="3852" width="15.28515625" style="54" customWidth="1"/>
    <col min="3853" max="3853" width="11.5703125" style="54"/>
    <col min="3854" max="3854" width="11.7109375" style="54" customWidth="1"/>
    <col min="3855" max="3855" width="11.28515625" style="54" customWidth="1"/>
    <col min="3856" max="3856" width="14.42578125" style="54" customWidth="1"/>
    <col min="3857" max="4096" width="11.5703125" style="54"/>
    <col min="4097" max="4097" width="4.85546875" style="54" customWidth="1"/>
    <col min="4098" max="4098" width="10.28515625" style="54" customWidth="1"/>
    <col min="4099" max="4099" width="12.7109375" style="54" customWidth="1"/>
    <col min="4100" max="4100" width="11.5703125" style="54"/>
    <col min="4101" max="4101" width="16" style="54" customWidth="1"/>
    <col min="4102" max="4102" width="14" style="54" bestFit="1" customWidth="1"/>
    <col min="4103" max="4103" width="14.140625" style="54" customWidth="1"/>
    <col min="4104" max="4104" width="14.5703125" style="54" customWidth="1"/>
    <col min="4105" max="4105" width="12.28515625" style="54" customWidth="1"/>
    <col min="4106" max="4106" width="11.42578125" style="54" customWidth="1"/>
    <col min="4107" max="4107" width="13.28515625" style="54" customWidth="1"/>
    <col min="4108" max="4108" width="15.28515625" style="54" customWidth="1"/>
    <col min="4109" max="4109" width="11.5703125" style="54"/>
    <col min="4110" max="4110" width="11.7109375" style="54" customWidth="1"/>
    <col min="4111" max="4111" width="11.28515625" style="54" customWidth="1"/>
    <col min="4112" max="4112" width="14.42578125" style="54" customWidth="1"/>
    <col min="4113" max="4352" width="11.5703125" style="54"/>
    <col min="4353" max="4353" width="4.85546875" style="54" customWidth="1"/>
    <col min="4354" max="4354" width="10.28515625" style="54" customWidth="1"/>
    <col min="4355" max="4355" width="12.7109375" style="54" customWidth="1"/>
    <col min="4356" max="4356" width="11.5703125" style="54"/>
    <col min="4357" max="4357" width="16" style="54" customWidth="1"/>
    <col min="4358" max="4358" width="14" style="54" bestFit="1" customWidth="1"/>
    <col min="4359" max="4359" width="14.140625" style="54" customWidth="1"/>
    <col min="4360" max="4360" width="14.5703125" style="54" customWidth="1"/>
    <col min="4361" max="4361" width="12.28515625" style="54" customWidth="1"/>
    <col min="4362" max="4362" width="11.42578125" style="54" customWidth="1"/>
    <col min="4363" max="4363" width="13.28515625" style="54" customWidth="1"/>
    <col min="4364" max="4364" width="15.28515625" style="54" customWidth="1"/>
    <col min="4365" max="4365" width="11.5703125" style="54"/>
    <col min="4366" max="4366" width="11.7109375" style="54" customWidth="1"/>
    <col min="4367" max="4367" width="11.28515625" style="54" customWidth="1"/>
    <col min="4368" max="4368" width="14.42578125" style="54" customWidth="1"/>
    <col min="4369" max="4608" width="11.5703125" style="54"/>
    <col min="4609" max="4609" width="4.85546875" style="54" customWidth="1"/>
    <col min="4610" max="4610" width="10.28515625" style="54" customWidth="1"/>
    <col min="4611" max="4611" width="12.7109375" style="54" customWidth="1"/>
    <col min="4612" max="4612" width="11.5703125" style="54"/>
    <col min="4613" max="4613" width="16" style="54" customWidth="1"/>
    <col min="4614" max="4614" width="14" style="54" bestFit="1" customWidth="1"/>
    <col min="4615" max="4615" width="14.140625" style="54" customWidth="1"/>
    <col min="4616" max="4616" width="14.5703125" style="54" customWidth="1"/>
    <col min="4617" max="4617" width="12.28515625" style="54" customWidth="1"/>
    <col min="4618" max="4618" width="11.42578125" style="54" customWidth="1"/>
    <col min="4619" max="4619" width="13.28515625" style="54" customWidth="1"/>
    <col min="4620" max="4620" width="15.28515625" style="54" customWidth="1"/>
    <col min="4621" max="4621" width="11.5703125" style="54"/>
    <col min="4622" max="4622" width="11.7109375" style="54" customWidth="1"/>
    <col min="4623" max="4623" width="11.28515625" style="54" customWidth="1"/>
    <col min="4624" max="4624" width="14.42578125" style="54" customWidth="1"/>
    <col min="4625" max="4864" width="11.5703125" style="54"/>
    <col min="4865" max="4865" width="4.85546875" style="54" customWidth="1"/>
    <col min="4866" max="4866" width="10.28515625" style="54" customWidth="1"/>
    <col min="4867" max="4867" width="12.7109375" style="54" customWidth="1"/>
    <col min="4868" max="4868" width="11.5703125" style="54"/>
    <col min="4869" max="4869" width="16" style="54" customWidth="1"/>
    <col min="4870" max="4870" width="14" style="54" bestFit="1" customWidth="1"/>
    <col min="4871" max="4871" width="14.140625" style="54" customWidth="1"/>
    <col min="4872" max="4872" width="14.5703125" style="54" customWidth="1"/>
    <col min="4873" max="4873" width="12.28515625" style="54" customWidth="1"/>
    <col min="4874" max="4874" width="11.42578125" style="54" customWidth="1"/>
    <col min="4875" max="4875" width="13.28515625" style="54" customWidth="1"/>
    <col min="4876" max="4876" width="15.28515625" style="54" customWidth="1"/>
    <col min="4877" max="4877" width="11.5703125" style="54"/>
    <col min="4878" max="4878" width="11.7109375" style="54" customWidth="1"/>
    <col min="4879" max="4879" width="11.28515625" style="54" customWidth="1"/>
    <col min="4880" max="4880" width="14.42578125" style="54" customWidth="1"/>
    <col min="4881" max="5120" width="11.5703125" style="54"/>
    <col min="5121" max="5121" width="4.85546875" style="54" customWidth="1"/>
    <col min="5122" max="5122" width="10.28515625" style="54" customWidth="1"/>
    <col min="5123" max="5123" width="12.7109375" style="54" customWidth="1"/>
    <col min="5124" max="5124" width="11.5703125" style="54"/>
    <col min="5125" max="5125" width="16" style="54" customWidth="1"/>
    <col min="5126" max="5126" width="14" style="54" bestFit="1" customWidth="1"/>
    <col min="5127" max="5127" width="14.140625" style="54" customWidth="1"/>
    <col min="5128" max="5128" width="14.5703125" style="54" customWidth="1"/>
    <col min="5129" max="5129" width="12.28515625" style="54" customWidth="1"/>
    <col min="5130" max="5130" width="11.42578125" style="54" customWidth="1"/>
    <col min="5131" max="5131" width="13.28515625" style="54" customWidth="1"/>
    <col min="5132" max="5132" width="15.28515625" style="54" customWidth="1"/>
    <col min="5133" max="5133" width="11.5703125" style="54"/>
    <col min="5134" max="5134" width="11.7109375" style="54" customWidth="1"/>
    <col min="5135" max="5135" width="11.28515625" style="54" customWidth="1"/>
    <col min="5136" max="5136" width="14.42578125" style="54" customWidth="1"/>
    <col min="5137" max="5376" width="11.5703125" style="54"/>
    <col min="5377" max="5377" width="4.85546875" style="54" customWidth="1"/>
    <col min="5378" max="5378" width="10.28515625" style="54" customWidth="1"/>
    <col min="5379" max="5379" width="12.7109375" style="54" customWidth="1"/>
    <col min="5380" max="5380" width="11.5703125" style="54"/>
    <col min="5381" max="5381" width="16" style="54" customWidth="1"/>
    <col min="5382" max="5382" width="14" style="54" bestFit="1" customWidth="1"/>
    <col min="5383" max="5383" width="14.140625" style="54" customWidth="1"/>
    <col min="5384" max="5384" width="14.5703125" style="54" customWidth="1"/>
    <col min="5385" max="5385" width="12.28515625" style="54" customWidth="1"/>
    <col min="5386" max="5386" width="11.42578125" style="54" customWidth="1"/>
    <col min="5387" max="5387" width="13.28515625" style="54" customWidth="1"/>
    <col min="5388" max="5388" width="15.28515625" style="54" customWidth="1"/>
    <col min="5389" max="5389" width="11.5703125" style="54"/>
    <col min="5390" max="5390" width="11.7109375" style="54" customWidth="1"/>
    <col min="5391" max="5391" width="11.28515625" style="54" customWidth="1"/>
    <col min="5392" max="5392" width="14.42578125" style="54" customWidth="1"/>
    <col min="5393" max="5632" width="11.5703125" style="54"/>
    <col min="5633" max="5633" width="4.85546875" style="54" customWidth="1"/>
    <col min="5634" max="5634" width="10.28515625" style="54" customWidth="1"/>
    <col min="5635" max="5635" width="12.7109375" style="54" customWidth="1"/>
    <col min="5636" max="5636" width="11.5703125" style="54"/>
    <col min="5637" max="5637" width="16" style="54" customWidth="1"/>
    <col min="5638" max="5638" width="14" style="54" bestFit="1" customWidth="1"/>
    <col min="5639" max="5639" width="14.140625" style="54" customWidth="1"/>
    <col min="5640" max="5640" width="14.5703125" style="54" customWidth="1"/>
    <col min="5641" max="5641" width="12.28515625" style="54" customWidth="1"/>
    <col min="5642" max="5642" width="11.42578125" style="54" customWidth="1"/>
    <col min="5643" max="5643" width="13.28515625" style="54" customWidth="1"/>
    <col min="5644" max="5644" width="15.28515625" style="54" customWidth="1"/>
    <col min="5645" max="5645" width="11.5703125" style="54"/>
    <col min="5646" max="5646" width="11.7109375" style="54" customWidth="1"/>
    <col min="5647" max="5647" width="11.28515625" style="54" customWidth="1"/>
    <col min="5648" max="5648" width="14.42578125" style="54" customWidth="1"/>
    <col min="5649" max="5888" width="11.5703125" style="54"/>
    <col min="5889" max="5889" width="4.85546875" style="54" customWidth="1"/>
    <col min="5890" max="5890" width="10.28515625" style="54" customWidth="1"/>
    <col min="5891" max="5891" width="12.7109375" style="54" customWidth="1"/>
    <col min="5892" max="5892" width="11.5703125" style="54"/>
    <col min="5893" max="5893" width="16" style="54" customWidth="1"/>
    <col min="5894" max="5894" width="14" style="54" bestFit="1" customWidth="1"/>
    <col min="5895" max="5895" width="14.140625" style="54" customWidth="1"/>
    <col min="5896" max="5896" width="14.5703125" style="54" customWidth="1"/>
    <col min="5897" max="5897" width="12.28515625" style="54" customWidth="1"/>
    <col min="5898" max="5898" width="11.42578125" style="54" customWidth="1"/>
    <col min="5899" max="5899" width="13.28515625" style="54" customWidth="1"/>
    <col min="5900" max="5900" width="15.28515625" style="54" customWidth="1"/>
    <col min="5901" max="5901" width="11.5703125" style="54"/>
    <col min="5902" max="5902" width="11.7109375" style="54" customWidth="1"/>
    <col min="5903" max="5903" width="11.28515625" style="54" customWidth="1"/>
    <col min="5904" max="5904" width="14.42578125" style="54" customWidth="1"/>
    <col min="5905" max="6144" width="11.5703125" style="54"/>
    <col min="6145" max="6145" width="4.85546875" style="54" customWidth="1"/>
    <col min="6146" max="6146" width="10.28515625" style="54" customWidth="1"/>
    <col min="6147" max="6147" width="12.7109375" style="54" customWidth="1"/>
    <col min="6148" max="6148" width="11.5703125" style="54"/>
    <col min="6149" max="6149" width="16" style="54" customWidth="1"/>
    <col min="6150" max="6150" width="14" style="54" bestFit="1" customWidth="1"/>
    <col min="6151" max="6151" width="14.140625" style="54" customWidth="1"/>
    <col min="6152" max="6152" width="14.5703125" style="54" customWidth="1"/>
    <col min="6153" max="6153" width="12.28515625" style="54" customWidth="1"/>
    <col min="6154" max="6154" width="11.42578125" style="54" customWidth="1"/>
    <col min="6155" max="6155" width="13.28515625" style="54" customWidth="1"/>
    <col min="6156" max="6156" width="15.28515625" style="54" customWidth="1"/>
    <col min="6157" max="6157" width="11.5703125" style="54"/>
    <col min="6158" max="6158" width="11.7109375" style="54" customWidth="1"/>
    <col min="6159" max="6159" width="11.28515625" style="54" customWidth="1"/>
    <col min="6160" max="6160" width="14.42578125" style="54" customWidth="1"/>
    <col min="6161" max="6400" width="11.5703125" style="54"/>
    <col min="6401" max="6401" width="4.85546875" style="54" customWidth="1"/>
    <col min="6402" max="6402" width="10.28515625" style="54" customWidth="1"/>
    <col min="6403" max="6403" width="12.7109375" style="54" customWidth="1"/>
    <col min="6404" max="6404" width="11.5703125" style="54"/>
    <col min="6405" max="6405" width="16" style="54" customWidth="1"/>
    <col min="6406" max="6406" width="14" style="54" bestFit="1" customWidth="1"/>
    <col min="6407" max="6407" width="14.140625" style="54" customWidth="1"/>
    <col min="6408" max="6408" width="14.5703125" style="54" customWidth="1"/>
    <col min="6409" max="6409" width="12.28515625" style="54" customWidth="1"/>
    <col min="6410" max="6410" width="11.42578125" style="54" customWidth="1"/>
    <col min="6411" max="6411" width="13.28515625" style="54" customWidth="1"/>
    <col min="6412" max="6412" width="15.28515625" style="54" customWidth="1"/>
    <col min="6413" max="6413" width="11.5703125" style="54"/>
    <col min="6414" max="6414" width="11.7109375" style="54" customWidth="1"/>
    <col min="6415" max="6415" width="11.28515625" style="54" customWidth="1"/>
    <col min="6416" max="6416" width="14.42578125" style="54" customWidth="1"/>
    <col min="6417" max="6656" width="11.5703125" style="54"/>
    <col min="6657" max="6657" width="4.85546875" style="54" customWidth="1"/>
    <col min="6658" max="6658" width="10.28515625" style="54" customWidth="1"/>
    <col min="6659" max="6659" width="12.7109375" style="54" customWidth="1"/>
    <col min="6660" max="6660" width="11.5703125" style="54"/>
    <col min="6661" max="6661" width="16" style="54" customWidth="1"/>
    <col min="6662" max="6662" width="14" style="54" bestFit="1" customWidth="1"/>
    <col min="6663" max="6663" width="14.140625" style="54" customWidth="1"/>
    <col min="6664" max="6664" width="14.5703125" style="54" customWidth="1"/>
    <col min="6665" max="6665" width="12.28515625" style="54" customWidth="1"/>
    <col min="6666" max="6666" width="11.42578125" style="54" customWidth="1"/>
    <col min="6667" max="6667" width="13.28515625" style="54" customWidth="1"/>
    <col min="6668" max="6668" width="15.28515625" style="54" customWidth="1"/>
    <col min="6669" max="6669" width="11.5703125" style="54"/>
    <col min="6670" max="6670" width="11.7109375" style="54" customWidth="1"/>
    <col min="6671" max="6671" width="11.28515625" style="54" customWidth="1"/>
    <col min="6672" max="6672" width="14.42578125" style="54" customWidth="1"/>
    <col min="6673" max="6912" width="11.5703125" style="54"/>
    <col min="6913" max="6913" width="4.85546875" style="54" customWidth="1"/>
    <col min="6914" max="6914" width="10.28515625" style="54" customWidth="1"/>
    <col min="6915" max="6915" width="12.7109375" style="54" customWidth="1"/>
    <col min="6916" max="6916" width="11.5703125" style="54"/>
    <col min="6917" max="6917" width="16" style="54" customWidth="1"/>
    <col min="6918" max="6918" width="14" style="54" bestFit="1" customWidth="1"/>
    <col min="6919" max="6919" width="14.140625" style="54" customWidth="1"/>
    <col min="6920" max="6920" width="14.5703125" style="54" customWidth="1"/>
    <col min="6921" max="6921" width="12.28515625" style="54" customWidth="1"/>
    <col min="6922" max="6922" width="11.42578125" style="54" customWidth="1"/>
    <col min="6923" max="6923" width="13.28515625" style="54" customWidth="1"/>
    <col min="6924" max="6924" width="15.28515625" style="54" customWidth="1"/>
    <col min="6925" max="6925" width="11.5703125" style="54"/>
    <col min="6926" max="6926" width="11.7109375" style="54" customWidth="1"/>
    <col min="6927" max="6927" width="11.28515625" style="54" customWidth="1"/>
    <col min="6928" max="6928" width="14.42578125" style="54" customWidth="1"/>
    <col min="6929" max="7168" width="11.5703125" style="54"/>
    <col min="7169" max="7169" width="4.85546875" style="54" customWidth="1"/>
    <col min="7170" max="7170" width="10.28515625" style="54" customWidth="1"/>
    <col min="7171" max="7171" width="12.7109375" style="54" customWidth="1"/>
    <col min="7172" max="7172" width="11.5703125" style="54"/>
    <col min="7173" max="7173" width="16" style="54" customWidth="1"/>
    <col min="7174" max="7174" width="14" style="54" bestFit="1" customWidth="1"/>
    <col min="7175" max="7175" width="14.140625" style="54" customWidth="1"/>
    <col min="7176" max="7176" width="14.5703125" style="54" customWidth="1"/>
    <col min="7177" max="7177" width="12.28515625" style="54" customWidth="1"/>
    <col min="7178" max="7178" width="11.42578125" style="54" customWidth="1"/>
    <col min="7179" max="7179" width="13.28515625" style="54" customWidth="1"/>
    <col min="7180" max="7180" width="15.28515625" style="54" customWidth="1"/>
    <col min="7181" max="7181" width="11.5703125" style="54"/>
    <col min="7182" max="7182" width="11.7109375" style="54" customWidth="1"/>
    <col min="7183" max="7183" width="11.28515625" style="54" customWidth="1"/>
    <col min="7184" max="7184" width="14.42578125" style="54" customWidth="1"/>
    <col min="7185" max="7424" width="11.5703125" style="54"/>
    <col min="7425" max="7425" width="4.85546875" style="54" customWidth="1"/>
    <col min="7426" max="7426" width="10.28515625" style="54" customWidth="1"/>
    <col min="7427" max="7427" width="12.7109375" style="54" customWidth="1"/>
    <col min="7428" max="7428" width="11.5703125" style="54"/>
    <col min="7429" max="7429" width="16" style="54" customWidth="1"/>
    <col min="7430" max="7430" width="14" style="54" bestFit="1" customWidth="1"/>
    <col min="7431" max="7431" width="14.140625" style="54" customWidth="1"/>
    <col min="7432" max="7432" width="14.5703125" style="54" customWidth="1"/>
    <col min="7433" max="7433" width="12.28515625" style="54" customWidth="1"/>
    <col min="7434" max="7434" width="11.42578125" style="54" customWidth="1"/>
    <col min="7435" max="7435" width="13.28515625" style="54" customWidth="1"/>
    <col min="7436" max="7436" width="15.28515625" style="54" customWidth="1"/>
    <col min="7437" max="7437" width="11.5703125" style="54"/>
    <col min="7438" max="7438" width="11.7109375" style="54" customWidth="1"/>
    <col min="7439" max="7439" width="11.28515625" style="54" customWidth="1"/>
    <col min="7440" max="7440" width="14.42578125" style="54" customWidth="1"/>
    <col min="7441" max="7680" width="11.5703125" style="54"/>
    <col min="7681" max="7681" width="4.85546875" style="54" customWidth="1"/>
    <col min="7682" max="7682" width="10.28515625" style="54" customWidth="1"/>
    <col min="7683" max="7683" width="12.7109375" style="54" customWidth="1"/>
    <col min="7684" max="7684" width="11.5703125" style="54"/>
    <col min="7685" max="7685" width="16" style="54" customWidth="1"/>
    <col min="7686" max="7686" width="14" style="54" bestFit="1" customWidth="1"/>
    <col min="7687" max="7687" width="14.140625" style="54" customWidth="1"/>
    <col min="7688" max="7688" width="14.5703125" style="54" customWidth="1"/>
    <col min="7689" max="7689" width="12.28515625" style="54" customWidth="1"/>
    <col min="7690" max="7690" width="11.42578125" style="54" customWidth="1"/>
    <col min="7691" max="7691" width="13.28515625" style="54" customWidth="1"/>
    <col min="7692" max="7692" width="15.28515625" style="54" customWidth="1"/>
    <col min="7693" max="7693" width="11.5703125" style="54"/>
    <col min="7694" max="7694" width="11.7109375" style="54" customWidth="1"/>
    <col min="7695" max="7695" width="11.28515625" style="54" customWidth="1"/>
    <col min="7696" max="7696" width="14.42578125" style="54" customWidth="1"/>
    <col min="7697" max="7936" width="11.5703125" style="54"/>
    <col min="7937" max="7937" width="4.85546875" style="54" customWidth="1"/>
    <col min="7938" max="7938" width="10.28515625" style="54" customWidth="1"/>
    <col min="7939" max="7939" width="12.7109375" style="54" customWidth="1"/>
    <col min="7940" max="7940" width="11.5703125" style="54"/>
    <col min="7941" max="7941" width="16" style="54" customWidth="1"/>
    <col min="7942" max="7942" width="14" style="54" bestFit="1" customWidth="1"/>
    <col min="7943" max="7943" width="14.140625" style="54" customWidth="1"/>
    <col min="7944" max="7944" width="14.5703125" style="54" customWidth="1"/>
    <col min="7945" max="7945" width="12.28515625" style="54" customWidth="1"/>
    <col min="7946" max="7946" width="11.42578125" style="54" customWidth="1"/>
    <col min="7947" max="7947" width="13.28515625" style="54" customWidth="1"/>
    <col min="7948" max="7948" width="15.28515625" style="54" customWidth="1"/>
    <col min="7949" max="7949" width="11.5703125" style="54"/>
    <col min="7950" max="7950" width="11.7109375" style="54" customWidth="1"/>
    <col min="7951" max="7951" width="11.28515625" style="54" customWidth="1"/>
    <col min="7952" max="7952" width="14.42578125" style="54" customWidth="1"/>
    <col min="7953" max="8192" width="11.5703125" style="54"/>
    <col min="8193" max="8193" width="4.85546875" style="54" customWidth="1"/>
    <col min="8194" max="8194" width="10.28515625" style="54" customWidth="1"/>
    <col min="8195" max="8195" width="12.7109375" style="54" customWidth="1"/>
    <col min="8196" max="8196" width="11.5703125" style="54"/>
    <col min="8197" max="8197" width="16" style="54" customWidth="1"/>
    <col min="8198" max="8198" width="14" style="54" bestFit="1" customWidth="1"/>
    <col min="8199" max="8199" width="14.140625" style="54" customWidth="1"/>
    <col min="8200" max="8200" width="14.5703125" style="54" customWidth="1"/>
    <col min="8201" max="8201" width="12.28515625" style="54" customWidth="1"/>
    <col min="8202" max="8202" width="11.42578125" style="54" customWidth="1"/>
    <col min="8203" max="8203" width="13.28515625" style="54" customWidth="1"/>
    <col min="8204" max="8204" width="15.28515625" style="54" customWidth="1"/>
    <col min="8205" max="8205" width="11.5703125" style="54"/>
    <col min="8206" max="8206" width="11.7109375" style="54" customWidth="1"/>
    <col min="8207" max="8207" width="11.28515625" style="54" customWidth="1"/>
    <col min="8208" max="8208" width="14.42578125" style="54" customWidth="1"/>
    <col min="8209" max="8448" width="11.5703125" style="54"/>
    <col min="8449" max="8449" width="4.85546875" style="54" customWidth="1"/>
    <col min="8450" max="8450" width="10.28515625" style="54" customWidth="1"/>
    <col min="8451" max="8451" width="12.7109375" style="54" customWidth="1"/>
    <col min="8452" max="8452" width="11.5703125" style="54"/>
    <col min="8453" max="8453" width="16" style="54" customWidth="1"/>
    <col min="8454" max="8454" width="14" style="54" bestFit="1" customWidth="1"/>
    <col min="8455" max="8455" width="14.140625" style="54" customWidth="1"/>
    <col min="8456" max="8456" width="14.5703125" style="54" customWidth="1"/>
    <col min="8457" max="8457" width="12.28515625" style="54" customWidth="1"/>
    <col min="8458" max="8458" width="11.42578125" style="54" customWidth="1"/>
    <col min="8459" max="8459" width="13.28515625" style="54" customWidth="1"/>
    <col min="8460" max="8460" width="15.28515625" style="54" customWidth="1"/>
    <col min="8461" max="8461" width="11.5703125" style="54"/>
    <col min="8462" max="8462" width="11.7109375" style="54" customWidth="1"/>
    <col min="8463" max="8463" width="11.28515625" style="54" customWidth="1"/>
    <col min="8464" max="8464" width="14.42578125" style="54" customWidth="1"/>
    <col min="8465" max="8704" width="11.5703125" style="54"/>
    <col min="8705" max="8705" width="4.85546875" style="54" customWidth="1"/>
    <col min="8706" max="8706" width="10.28515625" style="54" customWidth="1"/>
    <col min="8707" max="8707" width="12.7109375" style="54" customWidth="1"/>
    <col min="8708" max="8708" width="11.5703125" style="54"/>
    <col min="8709" max="8709" width="16" style="54" customWidth="1"/>
    <col min="8710" max="8710" width="14" style="54" bestFit="1" customWidth="1"/>
    <col min="8711" max="8711" width="14.140625" style="54" customWidth="1"/>
    <col min="8712" max="8712" width="14.5703125" style="54" customWidth="1"/>
    <col min="8713" max="8713" width="12.28515625" style="54" customWidth="1"/>
    <col min="8714" max="8714" width="11.42578125" style="54" customWidth="1"/>
    <col min="8715" max="8715" width="13.28515625" style="54" customWidth="1"/>
    <col min="8716" max="8716" width="15.28515625" style="54" customWidth="1"/>
    <col min="8717" max="8717" width="11.5703125" style="54"/>
    <col min="8718" max="8718" width="11.7109375" style="54" customWidth="1"/>
    <col min="8719" max="8719" width="11.28515625" style="54" customWidth="1"/>
    <col min="8720" max="8720" width="14.42578125" style="54" customWidth="1"/>
    <col min="8721" max="8960" width="11.5703125" style="54"/>
    <col min="8961" max="8961" width="4.85546875" style="54" customWidth="1"/>
    <col min="8962" max="8962" width="10.28515625" style="54" customWidth="1"/>
    <col min="8963" max="8963" width="12.7109375" style="54" customWidth="1"/>
    <col min="8964" max="8964" width="11.5703125" style="54"/>
    <col min="8965" max="8965" width="16" style="54" customWidth="1"/>
    <col min="8966" max="8966" width="14" style="54" bestFit="1" customWidth="1"/>
    <col min="8967" max="8967" width="14.140625" style="54" customWidth="1"/>
    <col min="8968" max="8968" width="14.5703125" style="54" customWidth="1"/>
    <col min="8969" max="8969" width="12.28515625" style="54" customWidth="1"/>
    <col min="8970" max="8970" width="11.42578125" style="54" customWidth="1"/>
    <col min="8971" max="8971" width="13.28515625" style="54" customWidth="1"/>
    <col min="8972" max="8972" width="15.28515625" style="54" customWidth="1"/>
    <col min="8973" max="8973" width="11.5703125" style="54"/>
    <col min="8974" max="8974" width="11.7109375" style="54" customWidth="1"/>
    <col min="8975" max="8975" width="11.28515625" style="54" customWidth="1"/>
    <col min="8976" max="8976" width="14.42578125" style="54" customWidth="1"/>
    <col min="8977" max="9216" width="11.5703125" style="54"/>
    <col min="9217" max="9217" width="4.85546875" style="54" customWidth="1"/>
    <col min="9218" max="9218" width="10.28515625" style="54" customWidth="1"/>
    <col min="9219" max="9219" width="12.7109375" style="54" customWidth="1"/>
    <col min="9220" max="9220" width="11.5703125" style="54"/>
    <col min="9221" max="9221" width="16" style="54" customWidth="1"/>
    <col min="9222" max="9222" width="14" style="54" bestFit="1" customWidth="1"/>
    <col min="9223" max="9223" width="14.140625" style="54" customWidth="1"/>
    <col min="9224" max="9224" width="14.5703125" style="54" customWidth="1"/>
    <col min="9225" max="9225" width="12.28515625" style="54" customWidth="1"/>
    <col min="9226" max="9226" width="11.42578125" style="54" customWidth="1"/>
    <col min="9227" max="9227" width="13.28515625" style="54" customWidth="1"/>
    <col min="9228" max="9228" width="15.28515625" style="54" customWidth="1"/>
    <col min="9229" max="9229" width="11.5703125" style="54"/>
    <col min="9230" max="9230" width="11.7109375" style="54" customWidth="1"/>
    <col min="9231" max="9231" width="11.28515625" style="54" customWidth="1"/>
    <col min="9232" max="9232" width="14.42578125" style="54" customWidth="1"/>
    <col min="9233" max="9472" width="11.5703125" style="54"/>
    <col min="9473" max="9473" width="4.85546875" style="54" customWidth="1"/>
    <col min="9474" max="9474" width="10.28515625" style="54" customWidth="1"/>
    <col min="9475" max="9475" width="12.7109375" style="54" customWidth="1"/>
    <col min="9476" max="9476" width="11.5703125" style="54"/>
    <col min="9477" max="9477" width="16" style="54" customWidth="1"/>
    <col min="9478" max="9478" width="14" style="54" bestFit="1" customWidth="1"/>
    <col min="9479" max="9479" width="14.140625" style="54" customWidth="1"/>
    <col min="9480" max="9480" width="14.5703125" style="54" customWidth="1"/>
    <col min="9481" max="9481" width="12.28515625" style="54" customWidth="1"/>
    <col min="9482" max="9482" width="11.42578125" style="54" customWidth="1"/>
    <col min="9483" max="9483" width="13.28515625" style="54" customWidth="1"/>
    <col min="9484" max="9484" width="15.28515625" style="54" customWidth="1"/>
    <col min="9485" max="9485" width="11.5703125" style="54"/>
    <col min="9486" max="9486" width="11.7109375" style="54" customWidth="1"/>
    <col min="9487" max="9487" width="11.28515625" style="54" customWidth="1"/>
    <col min="9488" max="9488" width="14.42578125" style="54" customWidth="1"/>
    <col min="9489" max="9728" width="11.5703125" style="54"/>
    <col min="9729" max="9729" width="4.85546875" style="54" customWidth="1"/>
    <col min="9730" max="9730" width="10.28515625" style="54" customWidth="1"/>
    <col min="9731" max="9731" width="12.7109375" style="54" customWidth="1"/>
    <col min="9732" max="9732" width="11.5703125" style="54"/>
    <col min="9733" max="9733" width="16" style="54" customWidth="1"/>
    <col min="9734" max="9734" width="14" style="54" bestFit="1" customWidth="1"/>
    <col min="9735" max="9735" width="14.140625" style="54" customWidth="1"/>
    <col min="9736" max="9736" width="14.5703125" style="54" customWidth="1"/>
    <col min="9737" max="9737" width="12.28515625" style="54" customWidth="1"/>
    <col min="9738" max="9738" width="11.42578125" style="54" customWidth="1"/>
    <col min="9739" max="9739" width="13.28515625" style="54" customWidth="1"/>
    <col min="9740" max="9740" width="15.28515625" style="54" customWidth="1"/>
    <col min="9741" max="9741" width="11.5703125" style="54"/>
    <col min="9742" max="9742" width="11.7109375" style="54" customWidth="1"/>
    <col min="9743" max="9743" width="11.28515625" style="54" customWidth="1"/>
    <col min="9744" max="9744" width="14.42578125" style="54" customWidth="1"/>
    <col min="9745" max="9984" width="11.5703125" style="54"/>
    <col min="9985" max="9985" width="4.85546875" style="54" customWidth="1"/>
    <col min="9986" max="9986" width="10.28515625" style="54" customWidth="1"/>
    <col min="9987" max="9987" width="12.7109375" style="54" customWidth="1"/>
    <col min="9988" max="9988" width="11.5703125" style="54"/>
    <col min="9989" max="9989" width="16" style="54" customWidth="1"/>
    <col min="9990" max="9990" width="14" style="54" bestFit="1" customWidth="1"/>
    <col min="9991" max="9991" width="14.140625" style="54" customWidth="1"/>
    <col min="9992" max="9992" width="14.5703125" style="54" customWidth="1"/>
    <col min="9993" max="9993" width="12.28515625" style="54" customWidth="1"/>
    <col min="9994" max="9994" width="11.42578125" style="54" customWidth="1"/>
    <col min="9995" max="9995" width="13.28515625" style="54" customWidth="1"/>
    <col min="9996" max="9996" width="15.28515625" style="54" customWidth="1"/>
    <col min="9997" max="9997" width="11.5703125" style="54"/>
    <col min="9998" max="9998" width="11.7109375" style="54" customWidth="1"/>
    <col min="9999" max="9999" width="11.28515625" style="54" customWidth="1"/>
    <col min="10000" max="10000" width="14.42578125" style="54" customWidth="1"/>
    <col min="10001" max="10240" width="11.5703125" style="54"/>
    <col min="10241" max="10241" width="4.85546875" style="54" customWidth="1"/>
    <col min="10242" max="10242" width="10.28515625" style="54" customWidth="1"/>
    <col min="10243" max="10243" width="12.7109375" style="54" customWidth="1"/>
    <col min="10244" max="10244" width="11.5703125" style="54"/>
    <col min="10245" max="10245" width="16" style="54" customWidth="1"/>
    <col min="10246" max="10246" width="14" style="54" bestFit="1" customWidth="1"/>
    <col min="10247" max="10247" width="14.140625" style="54" customWidth="1"/>
    <col min="10248" max="10248" width="14.5703125" style="54" customWidth="1"/>
    <col min="10249" max="10249" width="12.28515625" style="54" customWidth="1"/>
    <col min="10250" max="10250" width="11.42578125" style="54" customWidth="1"/>
    <col min="10251" max="10251" width="13.28515625" style="54" customWidth="1"/>
    <col min="10252" max="10252" width="15.28515625" style="54" customWidth="1"/>
    <col min="10253" max="10253" width="11.5703125" style="54"/>
    <col min="10254" max="10254" width="11.7109375" style="54" customWidth="1"/>
    <col min="10255" max="10255" width="11.28515625" style="54" customWidth="1"/>
    <col min="10256" max="10256" width="14.42578125" style="54" customWidth="1"/>
    <col min="10257" max="10496" width="11.5703125" style="54"/>
    <col min="10497" max="10497" width="4.85546875" style="54" customWidth="1"/>
    <col min="10498" max="10498" width="10.28515625" style="54" customWidth="1"/>
    <col min="10499" max="10499" width="12.7109375" style="54" customWidth="1"/>
    <col min="10500" max="10500" width="11.5703125" style="54"/>
    <col min="10501" max="10501" width="16" style="54" customWidth="1"/>
    <col min="10502" max="10502" width="14" style="54" bestFit="1" customWidth="1"/>
    <col min="10503" max="10503" width="14.140625" style="54" customWidth="1"/>
    <col min="10504" max="10504" width="14.5703125" style="54" customWidth="1"/>
    <col min="10505" max="10505" width="12.28515625" style="54" customWidth="1"/>
    <col min="10506" max="10506" width="11.42578125" style="54" customWidth="1"/>
    <col min="10507" max="10507" width="13.28515625" style="54" customWidth="1"/>
    <col min="10508" max="10508" width="15.28515625" style="54" customWidth="1"/>
    <col min="10509" max="10509" width="11.5703125" style="54"/>
    <col min="10510" max="10510" width="11.7109375" style="54" customWidth="1"/>
    <col min="10511" max="10511" width="11.28515625" style="54" customWidth="1"/>
    <col min="10512" max="10512" width="14.42578125" style="54" customWidth="1"/>
    <col min="10513" max="10752" width="11.5703125" style="54"/>
    <col min="10753" max="10753" width="4.85546875" style="54" customWidth="1"/>
    <col min="10754" max="10754" width="10.28515625" style="54" customWidth="1"/>
    <col min="10755" max="10755" width="12.7109375" style="54" customWidth="1"/>
    <col min="10756" max="10756" width="11.5703125" style="54"/>
    <col min="10757" max="10757" width="16" style="54" customWidth="1"/>
    <col min="10758" max="10758" width="14" style="54" bestFit="1" customWidth="1"/>
    <col min="10759" max="10759" width="14.140625" style="54" customWidth="1"/>
    <col min="10760" max="10760" width="14.5703125" style="54" customWidth="1"/>
    <col min="10761" max="10761" width="12.28515625" style="54" customWidth="1"/>
    <col min="10762" max="10762" width="11.42578125" style="54" customWidth="1"/>
    <col min="10763" max="10763" width="13.28515625" style="54" customWidth="1"/>
    <col min="10764" max="10764" width="15.28515625" style="54" customWidth="1"/>
    <col min="10765" max="10765" width="11.5703125" style="54"/>
    <col min="10766" max="10766" width="11.7109375" style="54" customWidth="1"/>
    <col min="10767" max="10767" width="11.28515625" style="54" customWidth="1"/>
    <col min="10768" max="10768" width="14.42578125" style="54" customWidth="1"/>
    <col min="10769" max="11008" width="11.5703125" style="54"/>
    <col min="11009" max="11009" width="4.85546875" style="54" customWidth="1"/>
    <col min="11010" max="11010" width="10.28515625" style="54" customWidth="1"/>
    <col min="11011" max="11011" width="12.7109375" style="54" customWidth="1"/>
    <col min="11012" max="11012" width="11.5703125" style="54"/>
    <col min="11013" max="11013" width="16" style="54" customWidth="1"/>
    <col min="11014" max="11014" width="14" style="54" bestFit="1" customWidth="1"/>
    <col min="11015" max="11015" width="14.140625" style="54" customWidth="1"/>
    <col min="11016" max="11016" width="14.5703125" style="54" customWidth="1"/>
    <col min="11017" max="11017" width="12.28515625" style="54" customWidth="1"/>
    <col min="11018" max="11018" width="11.42578125" style="54" customWidth="1"/>
    <col min="11019" max="11019" width="13.28515625" style="54" customWidth="1"/>
    <col min="11020" max="11020" width="15.28515625" style="54" customWidth="1"/>
    <col min="11021" max="11021" width="11.5703125" style="54"/>
    <col min="11022" max="11022" width="11.7109375" style="54" customWidth="1"/>
    <col min="11023" max="11023" width="11.28515625" style="54" customWidth="1"/>
    <col min="11024" max="11024" width="14.42578125" style="54" customWidth="1"/>
    <col min="11025" max="11264" width="11.5703125" style="54"/>
    <col min="11265" max="11265" width="4.85546875" style="54" customWidth="1"/>
    <col min="11266" max="11266" width="10.28515625" style="54" customWidth="1"/>
    <col min="11267" max="11267" width="12.7109375" style="54" customWidth="1"/>
    <col min="11268" max="11268" width="11.5703125" style="54"/>
    <col min="11269" max="11269" width="16" style="54" customWidth="1"/>
    <col min="11270" max="11270" width="14" style="54" bestFit="1" customWidth="1"/>
    <col min="11271" max="11271" width="14.140625" style="54" customWidth="1"/>
    <col min="11272" max="11272" width="14.5703125" style="54" customWidth="1"/>
    <col min="11273" max="11273" width="12.28515625" style="54" customWidth="1"/>
    <col min="11274" max="11274" width="11.42578125" style="54" customWidth="1"/>
    <col min="11275" max="11275" width="13.28515625" style="54" customWidth="1"/>
    <col min="11276" max="11276" width="15.28515625" style="54" customWidth="1"/>
    <col min="11277" max="11277" width="11.5703125" style="54"/>
    <col min="11278" max="11278" width="11.7109375" style="54" customWidth="1"/>
    <col min="11279" max="11279" width="11.28515625" style="54" customWidth="1"/>
    <col min="11280" max="11280" width="14.42578125" style="54" customWidth="1"/>
    <col min="11281" max="11520" width="11.5703125" style="54"/>
    <col min="11521" max="11521" width="4.85546875" style="54" customWidth="1"/>
    <col min="11522" max="11522" width="10.28515625" style="54" customWidth="1"/>
    <col min="11523" max="11523" width="12.7109375" style="54" customWidth="1"/>
    <col min="11524" max="11524" width="11.5703125" style="54"/>
    <col min="11525" max="11525" width="16" style="54" customWidth="1"/>
    <col min="11526" max="11526" width="14" style="54" bestFit="1" customWidth="1"/>
    <col min="11527" max="11527" width="14.140625" style="54" customWidth="1"/>
    <col min="11528" max="11528" width="14.5703125" style="54" customWidth="1"/>
    <col min="11529" max="11529" width="12.28515625" style="54" customWidth="1"/>
    <col min="11530" max="11530" width="11.42578125" style="54" customWidth="1"/>
    <col min="11531" max="11531" width="13.28515625" style="54" customWidth="1"/>
    <col min="11532" max="11532" width="15.28515625" style="54" customWidth="1"/>
    <col min="11533" max="11533" width="11.5703125" style="54"/>
    <col min="11534" max="11534" width="11.7109375" style="54" customWidth="1"/>
    <col min="11535" max="11535" width="11.28515625" style="54" customWidth="1"/>
    <col min="11536" max="11536" width="14.42578125" style="54" customWidth="1"/>
    <col min="11537" max="11776" width="11.5703125" style="54"/>
    <col min="11777" max="11777" width="4.85546875" style="54" customWidth="1"/>
    <col min="11778" max="11778" width="10.28515625" style="54" customWidth="1"/>
    <col min="11779" max="11779" width="12.7109375" style="54" customWidth="1"/>
    <col min="11780" max="11780" width="11.5703125" style="54"/>
    <col min="11781" max="11781" width="16" style="54" customWidth="1"/>
    <col min="11782" max="11782" width="14" style="54" bestFit="1" customWidth="1"/>
    <col min="11783" max="11783" width="14.140625" style="54" customWidth="1"/>
    <col min="11784" max="11784" width="14.5703125" style="54" customWidth="1"/>
    <col min="11785" max="11785" width="12.28515625" style="54" customWidth="1"/>
    <col min="11786" max="11786" width="11.42578125" style="54" customWidth="1"/>
    <col min="11787" max="11787" width="13.28515625" style="54" customWidth="1"/>
    <col min="11788" max="11788" width="15.28515625" style="54" customWidth="1"/>
    <col min="11789" max="11789" width="11.5703125" style="54"/>
    <col min="11790" max="11790" width="11.7109375" style="54" customWidth="1"/>
    <col min="11791" max="11791" width="11.28515625" style="54" customWidth="1"/>
    <col min="11792" max="11792" width="14.42578125" style="54" customWidth="1"/>
    <col min="11793" max="12032" width="11.5703125" style="54"/>
    <col min="12033" max="12033" width="4.85546875" style="54" customWidth="1"/>
    <col min="12034" max="12034" width="10.28515625" style="54" customWidth="1"/>
    <col min="12035" max="12035" width="12.7109375" style="54" customWidth="1"/>
    <col min="12036" max="12036" width="11.5703125" style="54"/>
    <col min="12037" max="12037" width="16" style="54" customWidth="1"/>
    <col min="12038" max="12038" width="14" style="54" bestFit="1" customWidth="1"/>
    <col min="12039" max="12039" width="14.140625" style="54" customWidth="1"/>
    <col min="12040" max="12040" width="14.5703125" style="54" customWidth="1"/>
    <col min="12041" max="12041" width="12.28515625" style="54" customWidth="1"/>
    <col min="12042" max="12042" width="11.42578125" style="54" customWidth="1"/>
    <col min="12043" max="12043" width="13.28515625" style="54" customWidth="1"/>
    <col min="12044" max="12044" width="15.28515625" style="54" customWidth="1"/>
    <col min="12045" max="12045" width="11.5703125" style="54"/>
    <col min="12046" max="12046" width="11.7109375" style="54" customWidth="1"/>
    <col min="12047" max="12047" width="11.28515625" style="54" customWidth="1"/>
    <col min="12048" max="12048" width="14.42578125" style="54" customWidth="1"/>
    <col min="12049" max="12288" width="11.5703125" style="54"/>
    <col min="12289" max="12289" width="4.85546875" style="54" customWidth="1"/>
    <col min="12290" max="12290" width="10.28515625" style="54" customWidth="1"/>
    <col min="12291" max="12291" width="12.7109375" style="54" customWidth="1"/>
    <col min="12292" max="12292" width="11.5703125" style="54"/>
    <col min="12293" max="12293" width="16" style="54" customWidth="1"/>
    <col min="12294" max="12294" width="14" style="54" bestFit="1" customWidth="1"/>
    <col min="12295" max="12295" width="14.140625" style="54" customWidth="1"/>
    <col min="12296" max="12296" width="14.5703125" style="54" customWidth="1"/>
    <col min="12297" max="12297" width="12.28515625" style="54" customWidth="1"/>
    <col min="12298" max="12298" width="11.42578125" style="54" customWidth="1"/>
    <col min="12299" max="12299" width="13.28515625" style="54" customWidth="1"/>
    <col min="12300" max="12300" width="15.28515625" style="54" customWidth="1"/>
    <col min="12301" max="12301" width="11.5703125" style="54"/>
    <col min="12302" max="12302" width="11.7109375" style="54" customWidth="1"/>
    <col min="12303" max="12303" width="11.28515625" style="54" customWidth="1"/>
    <col min="12304" max="12304" width="14.42578125" style="54" customWidth="1"/>
    <col min="12305" max="12544" width="11.5703125" style="54"/>
    <col min="12545" max="12545" width="4.85546875" style="54" customWidth="1"/>
    <col min="12546" max="12546" width="10.28515625" style="54" customWidth="1"/>
    <col min="12547" max="12547" width="12.7109375" style="54" customWidth="1"/>
    <col min="12548" max="12548" width="11.5703125" style="54"/>
    <col min="12549" max="12549" width="16" style="54" customWidth="1"/>
    <col min="12550" max="12550" width="14" style="54" bestFit="1" customWidth="1"/>
    <col min="12551" max="12551" width="14.140625" style="54" customWidth="1"/>
    <col min="12552" max="12552" width="14.5703125" style="54" customWidth="1"/>
    <col min="12553" max="12553" width="12.28515625" style="54" customWidth="1"/>
    <col min="12554" max="12554" width="11.42578125" style="54" customWidth="1"/>
    <col min="12555" max="12555" width="13.28515625" style="54" customWidth="1"/>
    <col min="12556" max="12556" width="15.28515625" style="54" customWidth="1"/>
    <col min="12557" max="12557" width="11.5703125" style="54"/>
    <col min="12558" max="12558" width="11.7109375" style="54" customWidth="1"/>
    <col min="12559" max="12559" width="11.28515625" style="54" customWidth="1"/>
    <col min="12560" max="12560" width="14.42578125" style="54" customWidth="1"/>
    <col min="12561" max="12800" width="11.5703125" style="54"/>
    <col min="12801" max="12801" width="4.85546875" style="54" customWidth="1"/>
    <col min="12802" max="12802" width="10.28515625" style="54" customWidth="1"/>
    <col min="12803" max="12803" width="12.7109375" style="54" customWidth="1"/>
    <col min="12804" max="12804" width="11.5703125" style="54"/>
    <col min="12805" max="12805" width="16" style="54" customWidth="1"/>
    <col min="12806" max="12806" width="14" style="54" bestFit="1" customWidth="1"/>
    <col min="12807" max="12807" width="14.140625" style="54" customWidth="1"/>
    <col min="12808" max="12808" width="14.5703125" style="54" customWidth="1"/>
    <col min="12809" max="12809" width="12.28515625" style="54" customWidth="1"/>
    <col min="12810" max="12810" width="11.42578125" style="54" customWidth="1"/>
    <col min="12811" max="12811" width="13.28515625" style="54" customWidth="1"/>
    <col min="12812" max="12812" width="15.28515625" style="54" customWidth="1"/>
    <col min="12813" max="12813" width="11.5703125" style="54"/>
    <col min="12814" max="12814" width="11.7109375" style="54" customWidth="1"/>
    <col min="12815" max="12815" width="11.28515625" style="54" customWidth="1"/>
    <col min="12816" max="12816" width="14.42578125" style="54" customWidth="1"/>
    <col min="12817" max="13056" width="11.5703125" style="54"/>
    <col min="13057" max="13057" width="4.85546875" style="54" customWidth="1"/>
    <col min="13058" max="13058" width="10.28515625" style="54" customWidth="1"/>
    <col min="13059" max="13059" width="12.7109375" style="54" customWidth="1"/>
    <col min="13060" max="13060" width="11.5703125" style="54"/>
    <col min="13061" max="13061" width="16" style="54" customWidth="1"/>
    <col min="13062" max="13062" width="14" style="54" bestFit="1" customWidth="1"/>
    <col min="13063" max="13063" width="14.140625" style="54" customWidth="1"/>
    <col min="13064" max="13064" width="14.5703125" style="54" customWidth="1"/>
    <col min="13065" max="13065" width="12.28515625" style="54" customWidth="1"/>
    <col min="13066" max="13066" width="11.42578125" style="54" customWidth="1"/>
    <col min="13067" max="13067" width="13.28515625" style="54" customWidth="1"/>
    <col min="13068" max="13068" width="15.28515625" style="54" customWidth="1"/>
    <col min="13069" max="13069" width="11.5703125" style="54"/>
    <col min="13070" max="13070" width="11.7109375" style="54" customWidth="1"/>
    <col min="13071" max="13071" width="11.28515625" style="54" customWidth="1"/>
    <col min="13072" max="13072" width="14.42578125" style="54" customWidth="1"/>
    <col min="13073" max="13312" width="11.5703125" style="54"/>
    <col min="13313" max="13313" width="4.85546875" style="54" customWidth="1"/>
    <col min="13314" max="13314" width="10.28515625" style="54" customWidth="1"/>
    <col min="13315" max="13315" width="12.7109375" style="54" customWidth="1"/>
    <col min="13316" max="13316" width="11.5703125" style="54"/>
    <col min="13317" max="13317" width="16" style="54" customWidth="1"/>
    <col min="13318" max="13318" width="14" style="54" bestFit="1" customWidth="1"/>
    <col min="13319" max="13319" width="14.140625" style="54" customWidth="1"/>
    <col min="13320" max="13320" width="14.5703125" style="54" customWidth="1"/>
    <col min="13321" max="13321" width="12.28515625" style="54" customWidth="1"/>
    <col min="13322" max="13322" width="11.42578125" style="54" customWidth="1"/>
    <col min="13323" max="13323" width="13.28515625" style="54" customWidth="1"/>
    <col min="13324" max="13324" width="15.28515625" style="54" customWidth="1"/>
    <col min="13325" max="13325" width="11.5703125" style="54"/>
    <col min="13326" max="13326" width="11.7109375" style="54" customWidth="1"/>
    <col min="13327" max="13327" width="11.28515625" style="54" customWidth="1"/>
    <col min="13328" max="13328" width="14.42578125" style="54" customWidth="1"/>
    <col min="13329" max="13568" width="11.5703125" style="54"/>
    <col min="13569" max="13569" width="4.85546875" style="54" customWidth="1"/>
    <col min="13570" max="13570" width="10.28515625" style="54" customWidth="1"/>
    <col min="13571" max="13571" width="12.7109375" style="54" customWidth="1"/>
    <col min="13572" max="13572" width="11.5703125" style="54"/>
    <col min="13573" max="13573" width="16" style="54" customWidth="1"/>
    <col min="13574" max="13574" width="14" style="54" bestFit="1" customWidth="1"/>
    <col min="13575" max="13575" width="14.140625" style="54" customWidth="1"/>
    <col min="13576" max="13576" width="14.5703125" style="54" customWidth="1"/>
    <col min="13577" max="13577" width="12.28515625" style="54" customWidth="1"/>
    <col min="13578" max="13578" width="11.42578125" style="54" customWidth="1"/>
    <col min="13579" max="13579" width="13.28515625" style="54" customWidth="1"/>
    <col min="13580" max="13580" width="15.28515625" style="54" customWidth="1"/>
    <col min="13581" max="13581" width="11.5703125" style="54"/>
    <col min="13582" max="13582" width="11.7109375" style="54" customWidth="1"/>
    <col min="13583" max="13583" width="11.28515625" style="54" customWidth="1"/>
    <col min="13584" max="13584" width="14.42578125" style="54" customWidth="1"/>
    <col min="13585" max="13824" width="11.5703125" style="54"/>
    <col min="13825" max="13825" width="4.85546875" style="54" customWidth="1"/>
    <col min="13826" max="13826" width="10.28515625" style="54" customWidth="1"/>
    <col min="13827" max="13827" width="12.7109375" style="54" customWidth="1"/>
    <col min="13828" max="13828" width="11.5703125" style="54"/>
    <col min="13829" max="13829" width="16" style="54" customWidth="1"/>
    <col min="13830" max="13830" width="14" style="54" bestFit="1" customWidth="1"/>
    <col min="13831" max="13831" width="14.140625" style="54" customWidth="1"/>
    <col min="13832" max="13832" width="14.5703125" style="54" customWidth="1"/>
    <col min="13833" max="13833" width="12.28515625" style="54" customWidth="1"/>
    <col min="13834" max="13834" width="11.42578125" style="54" customWidth="1"/>
    <col min="13835" max="13835" width="13.28515625" style="54" customWidth="1"/>
    <col min="13836" max="13836" width="15.28515625" style="54" customWidth="1"/>
    <col min="13837" max="13837" width="11.5703125" style="54"/>
    <col min="13838" max="13838" width="11.7109375" style="54" customWidth="1"/>
    <col min="13839" max="13839" width="11.28515625" style="54" customWidth="1"/>
    <col min="13840" max="13840" width="14.42578125" style="54" customWidth="1"/>
    <col min="13841" max="14080" width="11.5703125" style="54"/>
    <col min="14081" max="14081" width="4.85546875" style="54" customWidth="1"/>
    <col min="14082" max="14082" width="10.28515625" style="54" customWidth="1"/>
    <col min="14083" max="14083" width="12.7109375" style="54" customWidth="1"/>
    <col min="14084" max="14084" width="11.5703125" style="54"/>
    <col min="14085" max="14085" width="16" style="54" customWidth="1"/>
    <col min="14086" max="14086" width="14" style="54" bestFit="1" customWidth="1"/>
    <col min="14087" max="14087" width="14.140625" style="54" customWidth="1"/>
    <col min="14088" max="14088" width="14.5703125" style="54" customWidth="1"/>
    <col min="14089" max="14089" width="12.28515625" style="54" customWidth="1"/>
    <col min="14090" max="14090" width="11.42578125" style="54" customWidth="1"/>
    <col min="14091" max="14091" width="13.28515625" style="54" customWidth="1"/>
    <col min="14092" max="14092" width="15.28515625" style="54" customWidth="1"/>
    <col min="14093" max="14093" width="11.5703125" style="54"/>
    <col min="14094" max="14094" width="11.7109375" style="54" customWidth="1"/>
    <col min="14095" max="14095" width="11.28515625" style="54" customWidth="1"/>
    <col min="14096" max="14096" width="14.42578125" style="54" customWidth="1"/>
    <col min="14097" max="14336" width="11.5703125" style="54"/>
    <col min="14337" max="14337" width="4.85546875" style="54" customWidth="1"/>
    <col min="14338" max="14338" width="10.28515625" style="54" customWidth="1"/>
    <col min="14339" max="14339" width="12.7109375" style="54" customWidth="1"/>
    <col min="14340" max="14340" width="11.5703125" style="54"/>
    <col min="14341" max="14341" width="16" style="54" customWidth="1"/>
    <col min="14342" max="14342" width="14" style="54" bestFit="1" customWidth="1"/>
    <col min="14343" max="14343" width="14.140625" style="54" customWidth="1"/>
    <col min="14344" max="14344" width="14.5703125" style="54" customWidth="1"/>
    <col min="14345" max="14345" width="12.28515625" style="54" customWidth="1"/>
    <col min="14346" max="14346" width="11.42578125" style="54" customWidth="1"/>
    <col min="14347" max="14347" width="13.28515625" style="54" customWidth="1"/>
    <col min="14348" max="14348" width="15.28515625" style="54" customWidth="1"/>
    <col min="14349" max="14349" width="11.5703125" style="54"/>
    <col min="14350" max="14350" width="11.7109375" style="54" customWidth="1"/>
    <col min="14351" max="14351" width="11.28515625" style="54" customWidth="1"/>
    <col min="14352" max="14352" width="14.42578125" style="54" customWidth="1"/>
    <col min="14353" max="14592" width="11.5703125" style="54"/>
    <col min="14593" max="14593" width="4.85546875" style="54" customWidth="1"/>
    <col min="14594" max="14594" width="10.28515625" style="54" customWidth="1"/>
    <col min="14595" max="14595" width="12.7109375" style="54" customWidth="1"/>
    <col min="14596" max="14596" width="11.5703125" style="54"/>
    <col min="14597" max="14597" width="16" style="54" customWidth="1"/>
    <col min="14598" max="14598" width="14" style="54" bestFit="1" customWidth="1"/>
    <col min="14599" max="14599" width="14.140625" style="54" customWidth="1"/>
    <col min="14600" max="14600" width="14.5703125" style="54" customWidth="1"/>
    <col min="14601" max="14601" width="12.28515625" style="54" customWidth="1"/>
    <col min="14602" max="14602" width="11.42578125" style="54" customWidth="1"/>
    <col min="14603" max="14603" width="13.28515625" style="54" customWidth="1"/>
    <col min="14604" max="14604" width="15.28515625" style="54" customWidth="1"/>
    <col min="14605" max="14605" width="11.5703125" style="54"/>
    <col min="14606" max="14606" width="11.7109375" style="54" customWidth="1"/>
    <col min="14607" max="14607" width="11.28515625" style="54" customWidth="1"/>
    <col min="14608" max="14608" width="14.42578125" style="54" customWidth="1"/>
    <col min="14609" max="14848" width="11.5703125" style="54"/>
    <col min="14849" max="14849" width="4.85546875" style="54" customWidth="1"/>
    <col min="14850" max="14850" width="10.28515625" style="54" customWidth="1"/>
    <col min="14851" max="14851" width="12.7109375" style="54" customWidth="1"/>
    <col min="14852" max="14852" width="11.5703125" style="54"/>
    <col min="14853" max="14853" width="16" style="54" customWidth="1"/>
    <col min="14854" max="14854" width="14" style="54" bestFit="1" customWidth="1"/>
    <col min="14855" max="14855" width="14.140625" style="54" customWidth="1"/>
    <col min="14856" max="14856" width="14.5703125" style="54" customWidth="1"/>
    <col min="14857" max="14857" width="12.28515625" style="54" customWidth="1"/>
    <col min="14858" max="14858" width="11.42578125" style="54" customWidth="1"/>
    <col min="14859" max="14859" width="13.28515625" style="54" customWidth="1"/>
    <col min="14860" max="14860" width="15.28515625" style="54" customWidth="1"/>
    <col min="14861" max="14861" width="11.5703125" style="54"/>
    <col min="14862" max="14862" width="11.7109375" style="54" customWidth="1"/>
    <col min="14863" max="14863" width="11.28515625" style="54" customWidth="1"/>
    <col min="14864" max="14864" width="14.42578125" style="54" customWidth="1"/>
    <col min="14865" max="15104" width="11.5703125" style="54"/>
    <col min="15105" max="15105" width="4.85546875" style="54" customWidth="1"/>
    <col min="15106" max="15106" width="10.28515625" style="54" customWidth="1"/>
    <col min="15107" max="15107" width="12.7109375" style="54" customWidth="1"/>
    <col min="15108" max="15108" width="11.5703125" style="54"/>
    <col min="15109" max="15109" width="16" style="54" customWidth="1"/>
    <col min="15110" max="15110" width="14" style="54" bestFit="1" customWidth="1"/>
    <col min="15111" max="15111" width="14.140625" style="54" customWidth="1"/>
    <col min="15112" max="15112" width="14.5703125" style="54" customWidth="1"/>
    <col min="15113" max="15113" width="12.28515625" style="54" customWidth="1"/>
    <col min="15114" max="15114" width="11.42578125" style="54" customWidth="1"/>
    <col min="15115" max="15115" width="13.28515625" style="54" customWidth="1"/>
    <col min="15116" max="15116" width="15.28515625" style="54" customWidth="1"/>
    <col min="15117" max="15117" width="11.5703125" style="54"/>
    <col min="15118" max="15118" width="11.7109375" style="54" customWidth="1"/>
    <col min="15119" max="15119" width="11.28515625" style="54" customWidth="1"/>
    <col min="15120" max="15120" width="14.42578125" style="54" customWidth="1"/>
    <col min="15121" max="15360" width="11.5703125" style="54"/>
    <col min="15361" max="15361" width="4.85546875" style="54" customWidth="1"/>
    <col min="15362" max="15362" width="10.28515625" style="54" customWidth="1"/>
    <col min="15363" max="15363" width="12.7109375" style="54" customWidth="1"/>
    <col min="15364" max="15364" width="11.5703125" style="54"/>
    <col min="15365" max="15365" width="16" style="54" customWidth="1"/>
    <col min="15366" max="15366" width="14" style="54" bestFit="1" customWidth="1"/>
    <col min="15367" max="15367" width="14.140625" style="54" customWidth="1"/>
    <col min="15368" max="15368" width="14.5703125" style="54" customWidth="1"/>
    <col min="15369" max="15369" width="12.28515625" style="54" customWidth="1"/>
    <col min="15370" max="15370" width="11.42578125" style="54" customWidth="1"/>
    <col min="15371" max="15371" width="13.28515625" style="54" customWidth="1"/>
    <col min="15372" max="15372" width="15.28515625" style="54" customWidth="1"/>
    <col min="15373" max="15373" width="11.5703125" style="54"/>
    <col min="15374" max="15374" width="11.7109375" style="54" customWidth="1"/>
    <col min="15375" max="15375" width="11.28515625" style="54" customWidth="1"/>
    <col min="15376" max="15376" width="14.42578125" style="54" customWidth="1"/>
    <col min="15377" max="15616" width="11.5703125" style="54"/>
    <col min="15617" max="15617" width="4.85546875" style="54" customWidth="1"/>
    <col min="15618" max="15618" width="10.28515625" style="54" customWidth="1"/>
    <col min="15619" max="15619" width="12.7109375" style="54" customWidth="1"/>
    <col min="15620" max="15620" width="11.5703125" style="54"/>
    <col min="15621" max="15621" width="16" style="54" customWidth="1"/>
    <col min="15622" max="15622" width="14" style="54" bestFit="1" customWidth="1"/>
    <col min="15623" max="15623" width="14.140625" style="54" customWidth="1"/>
    <col min="15624" max="15624" width="14.5703125" style="54" customWidth="1"/>
    <col min="15625" max="15625" width="12.28515625" style="54" customWidth="1"/>
    <col min="15626" max="15626" width="11.42578125" style="54" customWidth="1"/>
    <col min="15627" max="15627" width="13.28515625" style="54" customWidth="1"/>
    <col min="15628" max="15628" width="15.28515625" style="54" customWidth="1"/>
    <col min="15629" max="15629" width="11.5703125" style="54"/>
    <col min="15630" max="15630" width="11.7109375" style="54" customWidth="1"/>
    <col min="15631" max="15631" width="11.28515625" style="54" customWidth="1"/>
    <col min="15632" max="15632" width="14.42578125" style="54" customWidth="1"/>
    <col min="15633" max="15872" width="11.5703125" style="54"/>
    <col min="15873" max="15873" width="4.85546875" style="54" customWidth="1"/>
    <col min="15874" max="15874" width="10.28515625" style="54" customWidth="1"/>
    <col min="15875" max="15875" width="12.7109375" style="54" customWidth="1"/>
    <col min="15876" max="15876" width="11.5703125" style="54"/>
    <col min="15877" max="15877" width="16" style="54" customWidth="1"/>
    <col min="15878" max="15878" width="14" style="54" bestFit="1" customWidth="1"/>
    <col min="15879" max="15879" width="14.140625" style="54" customWidth="1"/>
    <col min="15880" max="15880" width="14.5703125" style="54" customWidth="1"/>
    <col min="15881" max="15881" width="12.28515625" style="54" customWidth="1"/>
    <col min="15882" max="15882" width="11.42578125" style="54" customWidth="1"/>
    <col min="15883" max="15883" width="13.28515625" style="54" customWidth="1"/>
    <col min="15884" max="15884" width="15.28515625" style="54" customWidth="1"/>
    <col min="15885" max="15885" width="11.5703125" style="54"/>
    <col min="15886" max="15886" width="11.7109375" style="54" customWidth="1"/>
    <col min="15887" max="15887" width="11.28515625" style="54" customWidth="1"/>
    <col min="15888" max="15888" width="14.42578125" style="54" customWidth="1"/>
    <col min="15889" max="16128" width="11.5703125" style="54"/>
    <col min="16129" max="16129" width="4.85546875" style="54" customWidth="1"/>
    <col min="16130" max="16130" width="10.28515625" style="54" customWidth="1"/>
    <col min="16131" max="16131" width="12.7109375" style="54" customWidth="1"/>
    <col min="16132" max="16132" width="11.5703125" style="54"/>
    <col min="16133" max="16133" width="16" style="54" customWidth="1"/>
    <col min="16134" max="16134" width="14" style="54" bestFit="1" customWidth="1"/>
    <col min="16135" max="16135" width="14.140625" style="54" customWidth="1"/>
    <col min="16136" max="16136" width="14.5703125" style="54" customWidth="1"/>
    <col min="16137" max="16137" width="12.28515625" style="54" customWidth="1"/>
    <col min="16138" max="16138" width="11.42578125" style="54" customWidth="1"/>
    <col min="16139" max="16139" width="13.28515625" style="54" customWidth="1"/>
    <col min="16140" max="16140" width="15.28515625" style="54" customWidth="1"/>
    <col min="16141" max="16141" width="11.5703125" style="54"/>
    <col min="16142" max="16142" width="11.7109375" style="54" customWidth="1"/>
    <col min="16143" max="16143" width="11.28515625" style="54" customWidth="1"/>
    <col min="16144" max="16144" width="14.42578125" style="54" customWidth="1"/>
    <col min="16145" max="16384" width="11.5703125" style="54"/>
  </cols>
  <sheetData>
    <row r="1" spans="1:16" s="52" customFormat="1" ht="26.25" x14ac:dyDescent="0.4">
      <c r="A1" s="563" t="s">
        <v>97</v>
      </c>
      <c r="B1" s="563"/>
      <c r="C1" s="563"/>
      <c r="D1" s="563"/>
      <c r="E1" s="563"/>
      <c r="F1" s="563"/>
      <c r="G1" s="563"/>
      <c r="H1" s="563"/>
      <c r="I1" s="563"/>
      <c r="J1" s="563"/>
      <c r="K1" s="563"/>
      <c r="L1" s="563"/>
      <c r="M1" s="563"/>
      <c r="N1" s="563"/>
      <c r="O1" s="563"/>
      <c r="P1" s="563"/>
    </row>
    <row r="2" spans="1:16" s="52" customFormat="1" ht="18" x14ac:dyDescent="0.25">
      <c r="A2" s="564" t="s">
        <v>98</v>
      </c>
      <c r="B2" s="564"/>
      <c r="C2" s="564"/>
      <c r="D2" s="564"/>
      <c r="E2" s="564"/>
      <c r="F2" s="564"/>
      <c r="G2" s="564"/>
      <c r="H2" s="564"/>
      <c r="I2" s="564"/>
      <c r="J2" s="564"/>
      <c r="K2" s="564"/>
      <c r="L2" s="564"/>
      <c r="M2" s="564"/>
      <c r="N2" s="564"/>
      <c r="O2" s="564"/>
      <c r="P2" s="564"/>
    </row>
    <row r="3" spans="1:16" s="52" customFormat="1" x14ac:dyDescent="0.2">
      <c r="A3" s="565"/>
      <c r="B3" s="565"/>
      <c r="C3" s="565"/>
      <c r="D3" s="565"/>
      <c r="E3" s="565"/>
      <c r="F3" s="565"/>
      <c r="G3" s="565"/>
      <c r="H3" s="565"/>
      <c r="I3" s="565"/>
      <c r="J3" s="565"/>
      <c r="K3" s="565"/>
      <c r="L3" s="565"/>
      <c r="M3" s="565"/>
      <c r="N3" s="565"/>
      <c r="O3" s="565"/>
      <c r="P3" s="565"/>
    </row>
    <row r="4" spans="1:16" s="52" customFormat="1" ht="15" x14ac:dyDescent="0.25">
      <c r="A4" s="53" t="s">
        <v>133</v>
      </c>
    </row>
    <row r="5" spans="1:16" s="52" customFormat="1" x14ac:dyDescent="0.2">
      <c r="A5" s="565"/>
      <c r="B5" s="565"/>
      <c r="C5" s="565"/>
      <c r="D5" s="565"/>
      <c r="E5" s="565"/>
      <c r="F5" s="565"/>
      <c r="G5" s="565"/>
      <c r="H5" s="565"/>
      <c r="I5" s="565"/>
      <c r="J5" s="565"/>
      <c r="K5" s="565"/>
      <c r="L5" s="565"/>
      <c r="M5" s="565"/>
      <c r="N5" s="565"/>
      <c r="O5" s="565"/>
      <c r="P5" s="565"/>
    </row>
    <row r="6" spans="1:16" s="52" customFormat="1" x14ac:dyDescent="0.2">
      <c r="A6" s="52" t="s">
        <v>99</v>
      </c>
      <c r="D6" s="566" t="s">
        <v>100</v>
      </c>
      <c r="E6" s="566"/>
      <c r="F6" s="566"/>
      <c r="G6" s="566"/>
      <c r="H6" s="566"/>
      <c r="I6" s="566"/>
      <c r="J6" s="566"/>
      <c r="K6" s="566"/>
      <c r="L6" s="566"/>
      <c r="M6" s="566"/>
      <c r="N6" s="566"/>
      <c r="O6" s="566"/>
      <c r="P6" s="566"/>
    </row>
    <row r="7" spans="1:16" x14ac:dyDescent="0.2">
      <c r="D7" s="55"/>
    </row>
    <row r="8" spans="1:16" ht="12.75" customHeight="1" x14ac:dyDescent="0.2">
      <c r="A8" s="556" t="s">
        <v>101</v>
      </c>
      <c r="B8" s="556" t="s">
        <v>102</v>
      </c>
      <c r="C8" s="554" t="s">
        <v>103</v>
      </c>
      <c r="D8" s="554"/>
      <c r="E8" s="554"/>
      <c r="F8" s="554"/>
      <c r="G8" s="554"/>
      <c r="H8" s="555" t="s">
        <v>104</v>
      </c>
      <c r="I8" s="555"/>
      <c r="J8" s="555"/>
      <c r="K8" s="555"/>
      <c r="L8" s="555"/>
      <c r="M8" s="555"/>
      <c r="N8" s="555"/>
      <c r="O8" s="555"/>
      <c r="P8" s="555"/>
    </row>
    <row r="9" spans="1:16" s="56" customFormat="1" ht="63.75" x14ac:dyDescent="0.25">
      <c r="A9" s="556"/>
      <c r="B9" s="556"/>
      <c r="C9" s="300" t="s">
        <v>105</v>
      </c>
      <c r="D9" s="300" t="s">
        <v>106</v>
      </c>
      <c r="E9" s="300" t="s">
        <v>107</v>
      </c>
      <c r="F9" s="300" t="s">
        <v>108</v>
      </c>
      <c r="G9" s="300" t="s">
        <v>109</v>
      </c>
      <c r="H9" s="301" t="s">
        <v>110</v>
      </c>
      <c r="I9" s="301" t="s">
        <v>111</v>
      </c>
      <c r="J9" s="301" t="s">
        <v>112</v>
      </c>
      <c r="K9" s="301" t="s">
        <v>66</v>
      </c>
      <c r="L9" s="301" t="s">
        <v>113</v>
      </c>
      <c r="M9" s="301" t="s">
        <v>114</v>
      </c>
      <c r="N9" s="301" t="s">
        <v>115</v>
      </c>
      <c r="O9" s="301" t="s">
        <v>116</v>
      </c>
      <c r="P9" s="301" t="s">
        <v>117</v>
      </c>
    </row>
    <row r="10" spans="1:16" s="58" customFormat="1" ht="25.5" x14ac:dyDescent="0.25">
      <c r="A10" s="295">
        <v>1</v>
      </c>
      <c r="B10" s="302" t="s">
        <v>118</v>
      </c>
      <c r="C10" s="296">
        <v>54900000</v>
      </c>
      <c r="D10" s="296">
        <v>27100000</v>
      </c>
      <c r="E10" s="296">
        <v>700000</v>
      </c>
      <c r="F10" s="296">
        <v>690000000</v>
      </c>
      <c r="G10" s="303">
        <v>772700000</v>
      </c>
      <c r="H10" s="296">
        <v>772700000</v>
      </c>
      <c r="I10" s="296"/>
      <c r="J10" s="296"/>
      <c r="K10" s="296">
        <v>50000000</v>
      </c>
      <c r="L10" s="296"/>
      <c r="M10" s="296"/>
      <c r="N10" s="296">
        <v>30000000</v>
      </c>
      <c r="O10" s="296"/>
      <c r="P10" s="296"/>
    </row>
    <row r="11" spans="1:16" s="58" customFormat="1" ht="25.5" x14ac:dyDescent="0.25">
      <c r="A11" s="295">
        <v>2</v>
      </c>
      <c r="B11" s="299" t="s">
        <v>119</v>
      </c>
      <c r="C11" s="296">
        <v>3360000</v>
      </c>
      <c r="D11" s="296"/>
      <c r="E11" s="296">
        <v>600000</v>
      </c>
      <c r="F11" s="296"/>
      <c r="G11" s="303">
        <v>3960000</v>
      </c>
      <c r="H11" s="296">
        <v>3960000</v>
      </c>
      <c r="I11" s="296"/>
      <c r="J11" s="296"/>
      <c r="K11" s="296"/>
      <c r="L11" s="296"/>
      <c r="M11" s="296"/>
      <c r="N11" s="296"/>
      <c r="O11" s="296"/>
      <c r="P11" s="296"/>
    </row>
    <row r="12" spans="1:16" s="52" customFormat="1" x14ac:dyDescent="0.2">
      <c r="A12" s="298"/>
      <c r="B12" s="297" t="s">
        <v>120</v>
      </c>
      <c r="C12" s="304">
        <v>58260000</v>
      </c>
      <c r="D12" s="304">
        <v>27100000</v>
      </c>
      <c r="E12" s="304">
        <v>1300000</v>
      </c>
      <c r="F12" s="304">
        <v>690000000</v>
      </c>
      <c r="G12" s="304">
        <v>776660000</v>
      </c>
      <c r="H12" s="304">
        <v>776660000</v>
      </c>
      <c r="I12" s="304">
        <v>0</v>
      </c>
      <c r="J12" s="304">
        <v>0</v>
      </c>
      <c r="K12" s="304">
        <v>50000000</v>
      </c>
      <c r="L12" s="304">
        <v>0</v>
      </c>
      <c r="M12" s="304">
        <v>0</v>
      </c>
      <c r="N12" s="304">
        <v>30000000</v>
      </c>
      <c r="O12" s="304">
        <v>0</v>
      </c>
      <c r="P12" s="304">
        <v>0</v>
      </c>
    </row>
    <row r="14" spans="1:16" x14ac:dyDescent="0.2">
      <c r="A14" s="59" t="s">
        <v>121</v>
      </c>
      <c r="B14" s="60"/>
      <c r="C14" s="60"/>
      <c r="D14" s="60"/>
      <c r="E14" s="60"/>
      <c r="F14" s="60"/>
      <c r="G14" s="60"/>
    </row>
    <row r="16" spans="1:16" x14ac:dyDescent="0.2">
      <c r="A16" s="52" t="s">
        <v>122</v>
      </c>
    </row>
    <row r="18" spans="1:8" s="62" customFormat="1" ht="25.5" x14ac:dyDescent="0.25">
      <c r="A18" s="61" t="s">
        <v>101</v>
      </c>
      <c r="B18" s="562" t="s">
        <v>123</v>
      </c>
      <c r="C18" s="562"/>
      <c r="D18" s="562" t="s">
        <v>2</v>
      </c>
      <c r="E18" s="562"/>
      <c r="F18" s="562"/>
      <c r="G18" s="562"/>
      <c r="H18" s="562"/>
    </row>
    <row r="19" spans="1:8" s="56" customFormat="1" x14ac:dyDescent="0.25">
      <c r="A19" s="63">
        <v>1</v>
      </c>
      <c r="B19" s="561" t="s">
        <v>65</v>
      </c>
      <c r="C19" s="561"/>
      <c r="D19" s="560" t="s">
        <v>124</v>
      </c>
      <c r="E19" s="560"/>
      <c r="F19" s="560"/>
      <c r="G19" s="560"/>
      <c r="H19" s="560"/>
    </row>
    <row r="20" spans="1:8" x14ac:dyDescent="0.2">
      <c r="A20" s="57">
        <v>2</v>
      </c>
      <c r="B20" s="561" t="s">
        <v>70</v>
      </c>
      <c r="C20" s="561"/>
      <c r="D20" s="560" t="s">
        <v>124</v>
      </c>
      <c r="E20" s="560"/>
      <c r="F20" s="560"/>
      <c r="G20" s="560"/>
      <c r="H20" s="560"/>
    </row>
    <row r="21" spans="1:8" x14ac:dyDescent="0.2">
      <c r="A21" s="63">
        <v>3</v>
      </c>
      <c r="B21" s="561" t="s">
        <v>112</v>
      </c>
      <c r="C21" s="561"/>
      <c r="D21" s="559" t="s">
        <v>125</v>
      </c>
      <c r="E21" s="559"/>
      <c r="F21" s="559"/>
      <c r="G21" s="559"/>
      <c r="H21" s="559"/>
    </row>
    <row r="22" spans="1:8" x14ac:dyDescent="0.2">
      <c r="A22" s="57">
        <v>4</v>
      </c>
      <c r="B22" s="558" t="s">
        <v>66</v>
      </c>
      <c r="C22" s="558"/>
      <c r="D22" s="559" t="s">
        <v>126</v>
      </c>
      <c r="E22" s="559"/>
      <c r="F22" s="559"/>
      <c r="G22" s="559"/>
      <c r="H22" s="559"/>
    </row>
    <row r="23" spans="1:8" x14ac:dyDescent="0.2">
      <c r="A23" s="63">
        <v>5</v>
      </c>
      <c r="B23" s="558" t="s">
        <v>113</v>
      </c>
      <c r="C23" s="558"/>
      <c r="D23" s="560" t="s">
        <v>127</v>
      </c>
      <c r="E23" s="560"/>
      <c r="F23" s="560"/>
      <c r="G23" s="560"/>
      <c r="H23" s="560"/>
    </row>
    <row r="24" spans="1:8" x14ac:dyDescent="0.2">
      <c r="A24" s="57">
        <v>6</v>
      </c>
      <c r="B24" s="558" t="s">
        <v>114</v>
      </c>
      <c r="C24" s="558"/>
      <c r="D24" s="560" t="s">
        <v>128</v>
      </c>
      <c r="E24" s="560"/>
      <c r="F24" s="560"/>
      <c r="G24" s="560"/>
      <c r="H24" s="560"/>
    </row>
    <row r="25" spans="1:8" x14ac:dyDescent="0.2">
      <c r="A25" s="63">
        <v>7</v>
      </c>
      <c r="B25" s="558" t="s">
        <v>115</v>
      </c>
      <c r="C25" s="558"/>
      <c r="D25" s="560" t="s">
        <v>129</v>
      </c>
      <c r="E25" s="560"/>
      <c r="F25" s="560"/>
      <c r="G25" s="560"/>
      <c r="H25" s="560"/>
    </row>
    <row r="26" spans="1:8" x14ac:dyDescent="0.2">
      <c r="A26" s="57">
        <v>8</v>
      </c>
      <c r="B26" s="558" t="s">
        <v>117</v>
      </c>
      <c r="C26" s="558"/>
      <c r="D26" s="560" t="s">
        <v>130</v>
      </c>
      <c r="E26" s="560"/>
      <c r="F26" s="560"/>
      <c r="G26" s="560"/>
      <c r="H26" s="560"/>
    </row>
    <row r="27" spans="1:8" x14ac:dyDescent="0.2">
      <c r="A27" s="57">
        <v>9</v>
      </c>
      <c r="B27" s="558" t="s">
        <v>131</v>
      </c>
      <c r="C27" s="558"/>
      <c r="D27" s="559" t="s">
        <v>132</v>
      </c>
      <c r="E27" s="560"/>
      <c r="F27" s="560"/>
      <c r="G27" s="560"/>
      <c r="H27" s="560"/>
    </row>
  </sheetData>
  <mergeCells count="29">
    <mergeCell ref="A1:P1"/>
    <mergeCell ref="A2:P2"/>
    <mergeCell ref="A3:P3"/>
    <mergeCell ref="A5:P5"/>
    <mergeCell ref="D6:P6"/>
    <mergeCell ref="B23:C23"/>
    <mergeCell ref="D23:H23"/>
    <mergeCell ref="B18:C18"/>
    <mergeCell ref="D18:H18"/>
    <mergeCell ref="B19:C19"/>
    <mergeCell ref="D19:H19"/>
    <mergeCell ref="B20:C20"/>
    <mergeCell ref="D20:H20"/>
    <mergeCell ref="B27:C27"/>
    <mergeCell ref="D27:H27"/>
    <mergeCell ref="A8:A9"/>
    <mergeCell ref="B8:B9"/>
    <mergeCell ref="C8:G8"/>
    <mergeCell ref="H8:P8"/>
    <mergeCell ref="B24:C24"/>
    <mergeCell ref="D24:H24"/>
    <mergeCell ref="B25:C25"/>
    <mergeCell ref="D25:H25"/>
    <mergeCell ref="B26:C26"/>
    <mergeCell ref="D26:H26"/>
    <mergeCell ref="B21:C21"/>
    <mergeCell ref="D21:H21"/>
    <mergeCell ref="B22:C22"/>
    <mergeCell ref="D22:H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Summary</vt:lpstr>
      <vt:lpstr>Add On</vt:lpstr>
      <vt:lpstr>BAP</vt:lpstr>
      <vt:lpstr>Corporate office</vt:lpstr>
      <vt:lpstr>CIT-IT</vt:lpstr>
      <vt:lpstr>BHEL-AGVC</vt:lpstr>
      <vt:lpstr>HRDI</vt:lpstr>
      <vt:lpstr>Township</vt:lpstr>
      <vt:lpstr>CFP</vt:lpstr>
      <vt:lpstr>CFFP</vt:lpstr>
      <vt:lpstr>EPD</vt:lpstr>
      <vt:lpstr>HEP</vt:lpstr>
      <vt:lpstr>HEEP</vt:lpstr>
      <vt:lpstr>HERP</vt:lpstr>
      <vt:lpstr>Trichy</vt:lpstr>
      <vt:lpstr>HPEP</vt:lpstr>
      <vt:lpstr>FSIP</vt:lpstr>
      <vt:lpstr>ISG</vt:lpstr>
      <vt:lpstr>R&amp;D</vt:lpstr>
      <vt:lpstr>IVP</vt:lpstr>
      <vt:lpstr>PEM</vt:lpstr>
      <vt:lpstr>PC AND THIRUMAYAM</vt:lpstr>
      <vt:lpstr>PSNR</vt:lpstr>
      <vt:lpstr>PSSR</vt:lpstr>
      <vt:lpstr>Jhansi</vt:lpstr>
      <vt:lpstr>PSWR</vt:lpstr>
      <vt:lpstr>ROD Mumbai</vt:lpstr>
      <vt:lpstr>HPVP</vt:lpstr>
      <vt:lpstr>SSBG</vt:lpstr>
      <vt:lpstr>TBG</vt:lpstr>
      <vt:lpstr>EMRP</vt:lpstr>
      <vt:lpstr>EDN</vt:lpstr>
      <vt:lpstr>Industry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2022-05-04T10:36:21Z</dcterms:modified>
</cp:coreProperties>
</file>