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ssr\Desktop\"/>
    </mc:Choice>
  </mc:AlternateContent>
  <bookViews>
    <workbookView xWindow="0" yWindow="0" windowWidth="28800" windowHeight="11730"/>
  </bookViews>
  <sheets>
    <sheet name="PRICE BID"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A" localSheetId="0">[1]WORD!#REF!</definedName>
    <definedName name="\A">[1]WORD!#REF!</definedName>
    <definedName name="\C" localSheetId="0">#REF!</definedName>
    <definedName name="\C">#REF!</definedName>
    <definedName name="\I" localSheetId="0">#REF!</definedName>
    <definedName name="\I">#REF!</definedName>
    <definedName name="\P" localSheetId="0">#REF!</definedName>
    <definedName name="\P">#REF!</definedName>
    <definedName name="\S" localSheetId="0">#REF!</definedName>
    <definedName name="\S">#REF!</definedName>
    <definedName name="\ukta" localSheetId="0">#REF!</definedName>
    <definedName name="\ukta">#REF!</definedName>
    <definedName name="____________________100" localSheetId="0">#REF!</definedName>
    <definedName name="____________________100">#REF!</definedName>
    <definedName name="_________________MB500" localSheetId="0">#REF!</definedName>
    <definedName name="_________________MB500">#REF!</definedName>
    <definedName name="________________MB500" localSheetId="0">#REF!</definedName>
    <definedName name="________________MB500">#REF!</definedName>
    <definedName name="_______________MB500" localSheetId="0">#REF!</definedName>
    <definedName name="_______________MB500">#REF!</definedName>
    <definedName name="______________MB500" localSheetId="0">#REF!</definedName>
    <definedName name="______________MB500">#REF!</definedName>
    <definedName name="_____________MB500" localSheetId="0">#REF!</definedName>
    <definedName name="_____________MB500">#REF!</definedName>
    <definedName name="____________MB500" localSheetId="0">#REF!</definedName>
    <definedName name="____________MB500">#REF!</definedName>
    <definedName name="___________MB500" localSheetId="0">#REF!</definedName>
    <definedName name="___________MB500">#REF!</definedName>
    <definedName name="__________MB500" localSheetId="0">#REF!</definedName>
    <definedName name="__________MB500">#REF!</definedName>
    <definedName name="__________xlnm.Print_Area" localSheetId="0">#REF!</definedName>
    <definedName name="__________xlnm.Print_Area">#REF!</definedName>
    <definedName name="_________MB500" localSheetId="0">#REF!</definedName>
    <definedName name="_________MB500">#REF!</definedName>
    <definedName name="________MB500" localSheetId="0">#REF!</definedName>
    <definedName name="________MB500">#REF!</definedName>
    <definedName name="________xlnm.Print_Area" localSheetId="0">#REF!</definedName>
    <definedName name="________xlnm.Print_Area">#REF!</definedName>
    <definedName name="_______MB500" localSheetId="0">#REF!</definedName>
    <definedName name="_______MB500">#REF!</definedName>
    <definedName name="_______xlnm.Print_Area" localSheetId="0">#REF!</definedName>
    <definedName name="_______xlnm.Print_Area">#REF!</definedName>
    <definedName name="______MB500" localSheetId="0">#REF!</definedName>
    <definedName name="______MB500">#REF!</definedName>
    <definedName name="______xlnm.Print_Area" localSheetId="0">#REF!</definedName>
    <definedName name="______xlnm.Print_Area">#REF!</definedName>
    <definedName name="_____MB500" localSheetId="0">#REF!</definedName>
    <definedName name="_____MB500">#REF!</definedName>
    <definedName name="_____xlnm.Print_Area" localSheetId="0">#REF!</definedName>
    <definedName name="_____xlnm.Print_Area">#REF!</definedName>
    <definedName name="____MB500" localSheetId="0">#REF!</definedName>
    <definedName name="____MB500">#REF!</definedName>
    <definedName name="____xlnm.Print_Area" localSheetId="0">#REF!</definedName>
    <definedName name="____xlnm.Print_Area">#REF!</definedName>
    <definedName name="____ys1" hidden="1">{#N/A,#N/A,FALSE,"abs";#N/A,#N/A,FALSE,"Annex-I";#N/A,#N/A,FALSE,"Annex-II";#N/A,#N/A,FALSE,"Annex-III";#N/A,#N/A,FALSE,"Annex-IV";#N/A,#N/A,FALSE,"Annex-V";#N/A,#N/A,FALSE,"Annex-VI"}</definedName>
    <definedName name="____ys2" hidden="1">{#N/A,#N/A,FALSE,"abs";#N/A,#N/A,FALSE,"Annex-I";#N/A,#N/A,FALSE,"Annex-II";#N/A,#N/A,FALSE,"Annex-III";#N/A,#N/A,FALSE,"Annex-IV";#N/A,#N/A,FALSE,"Annex-V";#N/A,#N/A,FALSE,"Annex-VI"}</definedName>
    <definedName name="___jj300" localSheetId="0">#REF!</definedName>
    <definedName name="___jj300">#REF!</definedName>
    <definedName name="___loc1" localSheetId="0">City&amp;" "&amp;State</definedName>
    <definedName name="___loc1">City&amp;" "&amp;State</definedName>
    <definedName name="___MB500" localSheetId="0">#REF!</definedName>
    <definedName name="___MB500">#REF!</definedName>
    <definedName name="___xlnm.Print_Area" localSheetId="0">#REF!</definedName>
    <definedName name="___xlnm.Print_Area">#REF!</definedName>
    <definedName name="___xlnm.Print_Area_1" localSheetId="0">#REF!</definedName>
    <definedName name="___xlnm.Print_Area_1">#REF!</definedName>
    <definedName name="___xlnm.Print_Area_2" localSheetId="0">#REF!</definedName>
    <definedName name="___xlnm.Print_Area_2">#REF!</definedName>
    <definedName name="___ys1" hidden="1">{#N/A,#N/A,FALSE,"abs";#N/A,#N/A,FALSE,"Annex-I";#N/A,#N/A,FALSE,"Annex-II";#N/A,#N/A,FALSE,"Annex-III";#N/A,#N/A,FALSE,"Annex-IV";#N/A,#N/A,FALSE,"Annex-V";#N/A,#N/A,FALSE,"Annex-VI"}</definedName>
    <definedName name="___ys2" hidden="1">{#N/A,#N/A,FALSE,"abs";#N/A,#N/A,FALSE,"Annex-I";#N/A,#N/A,FALSE,"Annex-II";#N/A,#N/A,FALSE,"Annex-III";#N/A,#N/A,FALSE,"Annex-IV";#N/A,#N/A,FALSE,"Annex-V";#N/A,#N/A,FALSE,"Annex-VI"}</definedName>
    <definedName name="__Anonymous_Sheet_DB__2" localSheetId="0">#REF!</definedName>
    <definedName name="__Anonymous_Sheet_DB__2">#REF!</definedName>
    <definedName name="__jj300" localSheetId="0">#REF!</definedName>
    <definedName name="__jj300">#REF!</definedName>
    <definedName name="__loc1" localSheetId="0">City&amp;" "&amp;State</definedName>
    <definedName name="__loc1">City&amp;" "&amp;State</definedName>
    <definedName name="__MB500" localSheetId="0">#REF!</definedName>
    <definedName name="__MB500">#REF!</definedName>
    <definedName name="__xlnm.Print_Area" localSheetId="0">#REF!</definedName>
    <definedName name="__xlnm.Print_Area">#REF!</definedName>
    <definedName name="__xlnm.Print_Area_1">"#REF!"</definedName>
    <definedName name="__xlnm.Print_Area_10">"#REF!"</definedName>
    <definedName name="__xlnm.Print_Area_11">"#REF!"</definedName>
    <definedName name="__xlnm.Print_Area_2">"#REF!"</definedName>
    <definedName name="__xlnm.Print_Area_3">"#REF!"</definedName>
    <definedName name="__xlnm.Print_Area_4">"#REF!"</definedName>
    <definedName name="__xlnm.Print_Area_5">"#REF!"</definedName>
    <definedName name="__xlnm.Print_Area_6">"#REF!"</definedName>
    <definedName name="__xlnm.Print_Area_7">"#REF!"</definedName>
    <definedName name="__xlnm.Print_Area_8">"#REF!"</definedName>
    <definedName name="__xlnm.Print_Area_9">"#REF!"</definedName>
    <definedName name="__xlnm.Print_Titles_1">"#REF!"</definedName>
    <definedName name="__xlnm.Print_Titles_10">"#REF!"</definedName>
    <definedName name="__xlnm.Print_Titles_2">"#REF!"</definedName>
    <definedName name="__xlnm.Print_Titles_3">"#REF!"</definedName>
    <definedName name="__xlnm.Print_Titles_4">"#REF!"</definedName>
    <definedName name="__xlnm.Print_Titles_5">"#REF!"</definedName>
    <definedName name="__xlnm.Print_Titles_6">"#REF!"</definedName>
    <definedName name="__xlnm.Print_Titles_7">"#REF!"</definedName>
    <definedName name="__xlnm.Print_Titles_8">"#REF!"</definedName>
    <definedName name="__xlnm.Print_Titles_9">"#REF!"</definedName>
    <definedName name="_96.12.30" localSheetId="0">'[2]Fee Rate Summary'!#REF!</definedName>
    <definedName name="_96.12.30">'[2]Fee Rate Summary'!#REF!</definedName>
    <definedName name="_A655600" localSheetId="0">#REF!</definedName>
    <definedName name="_A655600">#REF!</definedName>
    <definedName name="_bol1" localSheetId="0">#REF!</definedName>
    <definedName name="_bol1">#REF!</definedName>
    <definedName name="_Fill" localSheetId="0">[3]A.O.R.!#REF!</definedName>
    <definedName name="_Fill">[3]A.O.R.!#REF!</definedName>
    <definedName name="_xlnm._FilterDatabase" localSheetId="0" hidden="1">'PRICE BID'!$I$8:$I$236</definedName>
    <definedName name="_jj300" localSheetId="0">#REF!</definedName>
    <definedName name="_jj300">#REF!</definedName>
    <definedName name="_loc1" localSheetId="0">City&amp;" "&amp;State</definedName>
    <definedName name="_loc1">City&amp;" "&amp;State</definedName>
    <definedName name="_MB500" localSheetId="0">#REF!</definedName>
    <definedName name="_MB500">#REF!</definedName>
    <definedName name="_Sort" hidden="1">'[4]OVER HEADS'!$C$310:$I$310</definedName>
    <definedName name="_TB2">'[5]SPT vs PHI'!$B$2:$C$65</definedName>
    <definedName name="_ys1" hidden="1">{#N/A,#N/A,FALSE,"abs";#N/A,#N/A,FALSE,"Annex-I";#N/A,#N/A,FALSE,"Annex-II";#N/A,#N/A,FALSE,"Annex-III";#N/A,#N/A,FALSE,"Annex-IV";#N/A,#N/A,FALSE,"Annex-V";#N/A,#N/A,FALSE,"Annex-VI"}</definedName>
    <definedName name="_ys2" hidden="1">{#N/A,#N/A,FALSE,"abs";#N/A,#N/A,FALSE,"Annex-I";#N/A,#N/A,FALSE,"Annex-II";#N/A,#N/A,FALSE,"Annex-III";#N/A,#N/A,FALSE,"Annex-IV";#N/A,#N/A,FALSE,"Annex-V";#N/A,#N/A,FALSE,"Annex-VI"}</definedName>
    <definedName name="a" localSheetId="0">#REF!</definedName>
    <definedName name="a">#REF!</definedName>
    <definedName name="A1_" localSheetId="0">#REF!</definedName>
    <definedName name="A1_">#REF!</definedName>
    <definedName name="A10_" localSheetId="0">#REF!</definedName>
    <definedName name="A10_">#REF!</definedName>
    <definedName name="A13_" localSheetId="0">#REF!</definedName>
    <definedName name="A13_">#REF!</definedName>
    <definedName name="A2_" localSheetId="0">#REF!</definedName>
    <definedName name="A2_">#REF!</definedName>
    <definedName name="A3_" localSheetId="0">#REF!</definedName>
    <definedName name="A3_">#REF!</definedName>
    <definedName name="A4_" localSheetId="0">#REF!</definedName>
    <definedName name="A4_">#REF!</definedName>
    <definedName name="a45b45" localSheetId="0">#REF!</definedName>
    <definedName name="a45b45">#REF!</definedName>
    <definedName name="A5_" localSheetId="0">#REF!</definedName>
    <definedName name="A5_">#REF!</definedName>
    <definedName name="A6_" localSheetId="0">#REF!</definedName>
    <definedName name="A6_">#REF!</definedName>
    <definedName name="A7_" localSheetId="0">#REF!</definedName>
    <definedName name="A7_">#REF!</definedName>
    <definedName name="A8_" localSheetId="0">#REF!</definedName>
    <definedName name="A8_">#REF!</definedName>
    <definedName name="A9_" localSheetId="0">#REF!</definedName>
    <definedName name="A9_">#REF!</definedName>
    <definedName name="AA" localSheetId="0">#REF!</definedName>
    <definedName name="AA">#REF!</definedName>
    <definedName name="aacblock" localSheetId="0">#REF!</definedName>
    <definedName name="aacblock">#REF!</definedName>
    <definedName name="AACblocks">'[6]data sheet'!$K$24</definedName>
    <definedName name="ab" localSheetId="0">#REF!</definedName>
    <definedName name="ab">#REF!</definedName>
    <definedName name="abc">'[7]AoR Finishing'!$J$309</definedName>
    <definedName name="abc_7">"$#REF!.$E$74"</definedName>
    <definedName name="accruedstt" localSheetId="0">'[8]InvoiceDetails Accrued'!#REF!,'[8]InvoiceDetails Accrued'!#REF!,'[8]InvoiceDetails Accrued'!#REF!,'[8]InvoiceDetails Accrued'!#REF!,'[8]InvoiceDetails Accrued'!#REF!,'[8]InvoiceDetails Accrued'!#REF!,'[8]InvoiceDetails Accrued'!#REF!</definedName>
    <definedName name="accruedstt">'[8]InvoiceDetails Accrued'!#REF!,'[8]InvoiceDetails Accrued'!#REF!,'[8]InvoiceDetails Accrued'!#REF!,'[8]InvoiceDetails Accrued'!#REF!,'[8]InvoiceDetails Accrued'!#REF!,'[8]InvoiceDetails Accrued'!#REF!,'[8]InvoiceDetails Accrued'!#REF!</definedName>
    <definedName name="accruedstt12" localSheetId="0">'[8]InvoiceDetails Accrued'!#REF!,'[8]InvoiceDetails Accrued'!#REF!,'[8]InvoiceDetails Accrued'!#REF!,'[8]InvoiceDetails Accrued'!#REF!,'[8]InvoiceDetails Accrued'!#REF!,'[8]InvoiceDetails Accrued'!#REF!,'[8]InvoiceDetails Accrued'!#REF!</definedName>
    <definedName name="accruedstt12">'[8]InvoiceDetails Accrued'!#REF!,'[8]InvoiceDetails Accrued'!#REF!,'[8]InvoiceDetails Accrued'!#REF!,'[8]InvoiceDetails Accrued'!#REF!,'[8]InvoiceDetails Accrued'!#REF!,'[8]InvoiceDetails Accrued'!#REF!,'[8]InvoiceDetails Accrued'!#REF!</definedName>
    <definedName name="acrylicemulsionvoc" localSheetId="0">'[9]data sheet'!#REF!</definedName>
    <definedName name="acrylicemulsionvoc">'[9]data sheet'!#REF!</definedName>
    <definedName name="ACT" localSheetId="0">#REF!</definedName>
    <definedName name="ACT">#REF!</definedName>
    <definedName name="AD" localSheetId="0">#REF!</definedName>
    <definedName name="AD">#REF!</definedName>
    <definedName name="adjustablespan">'[10]Rate Analysis'!$E$45</definedName>
    <definedName name="Ag" localSheetId="0">[11]Design!#REF!</definedName>
    <definedName name="Ag">[11]Design!#REF!</definedName>
    <definedName name="agg10mm" localSheetId="0">#REF!</definedName>
    <definedName name="agg10mm">#REF!</definedName>
    <definedName name="agg20mm" localSheetId="0">#REF!</definedName>
    <definedName name="agg20mm">#REF!</definedName>
    <definedName name="agg40mm" localSheetId="0">#REF!</definedName>
    <definedName name="agg40mm">#REF!</definedName>
    <definedName name="agg63mm" localSheetId="0">#REF!</definedName>
    <definedName name="agg63mm">#REF!</definedName>
    <definedName name="agg6mm" localSheetId="0">#REF!</definedName>
    <definedName name="agg6mm">#REF!</definedName>
    <definedName name="agg90mm" localSheetId="0">#REF!</definedName>
    <definedName name="agg90mm">#REF!</definedName>
    <definedName name="alkalitiles" localSheetId="0">#REF!</definedName>
    <definedName name="alkalitiles">#REF!</definedName>
    <definedName name="alugrill">'[9]data sheet'!$I$80</definedName>
    <definedName name="Aluminium_Work" localSheetId="0">#REF!</definedName>
    <definedName name="Aluminium_Work">#REF!</definedName>
    <definedName name="aluwork" localSheetId="0">'[9]data sheet'!#REF!</definedName>
    <definedName name="aluwork">'[9]data sheet'!#REF!</definedName>
    <definedName name="ann" localSheetId="0">#REF!</definedName>
    <definedName name="ann">#REF!</definedName>
    <definedName name="anne" localSheetId="0">#REF!</definedName>
    <definedName name="anne">#REF!</definedName>
    <definedName name="annealing" localSheetId="0">#REF!</definedName>
    <definedName name="annealing">#REF!</definedName>
    <definedName name="annealing1" localSheetId="0">#REF!</definedName>
    <definedName name="annealing1">#REF!</definedName>
    <definedName name="Annes" localSheetId="0">#REF!</definedName>
    <definedName name="Annes">#REF!</definedName>
    <definedName name="antiskidceramic" localSheetId="0">#REF!</definedName>
    <definedName name="antiskidceramic">#REF!</definedName>
    <definedName name="antiskidgalsed" localSheetId="0">#REF!</definedName>
    <definedName name="antiskidgalsed">#REF!</definedName>
    <definedName name="antiskidtile1" localSheetId="0">#REF!</definedName>
    <definedName name="antiskidtile1">#REF!</definedName>
    <definedName name="april_qty" localSheetId="0">#REF!</definedName>
    <definedName name="april_qty">#REF!</definedName>
    <definedName name="ARCHITECTURAL" localSheetId="0">#REF!</definedName>
    <definedName name="ARCHITECTURAL">#REF!</definedName>
    <definedName name="as" hidden="1">{#N/A,#N/A,FALSE,"abs";#N/A,#N/A,FALSE,"Annex-I";#N/A,#N/A,FALSE,"Annex-II";#N/A,#N/A,FALSE,"Annex-III";#N/A,#N/A,FALSE,"Annex-IV";#N/A,#N/A,FALSE,"Annex-V";#N/A,#N/A,FALSE,"Annex-VI"}</definedName>
    <definedName name="asd" localSheetId="0">#REF!</definedName>
    <definedName name="asd">#REF!</definedName>
    <definedName name="asfs" localSheetId="0">#REF!</definedName>
    <definedName name="asfs">#REF!</definedName>
    <definedName name="atm" localSheetId="0">'[12]DM tANK Allow'!#REF!</definedName>
    <definedName name="atm">'[12]DM tANK Allow'!#REF!</definedName>
    <definedName name="B">'[13]PRECAST lightconc-II'!$K$19</definedName>
    <definedName name="baicstr" localSheetId="0">#REF!</definedName>
    <definedName name="baicstr">#REF!</definedName>
    <definedName name="baji" localSheetId="0">City&amp;" "&amp;State</definedName>
    <definedName name="baji">City&amp;" "&amp;State</definedName>
    <definedName name="ballies" localSheetId="0">'[9]data sheet'!#REF!</definedName>
    <definedName name="ballies">'[9]data sheet'!#REF!</definedName>
    <definedName name="ballies125">'[10]Rate Analysis'!$E$53</definedName>
    <definedName name="Bandhani" localSheetId="0">#REF!</definedName>
    <definedName name="Bandhani">#REF!</definedName>
    <definedName name="bas" localSheetId="0">'[14]A.O.R r1Str'!#REF!</definedName>
    <definedName name="bas">'[14]A.O.R r1Str'!#REF!</definedName>
    <definedName name="basf" localSheetId="0">#REF!</definedName>
    <definedName name="basf">#REF!</definedName>
    <definedName name="basi" localSheetId="0">#REF!</definedName>
    <definedName name="basi">#REF!</definedName>
    <definedName name="Basic" localSheetId="0">#REF!</definedName>
    <definedName name="Basic">#REF!</definedName>
    <definedName name="Basic_amount" localSheetId="0">#REF!</definedName>
    <definedName name="Basic_amount">#REF!</definedName>
    <definedName name="Basic_Tower_A" localSheetId="0">#REF!</definedName>
    <definedName name="Basic_Tower_A">#REF!</definedName>
    <definedName name="Basic5fini" localSheetId="0">#REF!</definedName>
    <definedName name="Basic5fini">#REF!</definedName>
    <definedName name="Basic5str" localSheetId="0">#REF!</definedName>
    <definedName name="Basic5str">#REF!</definedName>
    <definedName name="Basic6fini" localSheetId="0">#REF!</definedName>
    <definedName name="Basic6fini">#REF!</definedName>
    <definedName name="Basic6str" localSheetId="0">#REF!</definedName>
    <definedName name="Basic6str">#REF!</definedName>
    <definedName name="basicfin" localSheetId="0">#REF!</definedName>
    <definedName name="basicfin">#REF!</definedName>
    <definedName name="Basicoverall" localSheetId="0">#REF!</definedName>
    <definedName name="Basicoverall">#REF!</definedName>
    <definedName name="basistr" localSheetId="0">#REF!</definedName>
    <definedName name="basistr">#REF!</definedName>
    <definedName name="BB" localSheetId="0">#REF!</definedName>
    <definedName name="BB">#REF!</definedName>
    <definedName name="bbb" localSheetId="0">#REF!</definedName>
    <definedName name="bbb">#REF!</definedName>
    <definedName name="bbbbbbbbbbbbb" localSheetId="0">#REF!</definedName>
    <definedName name="bbbbbbbbbbbbb">#REF!</definedName>
    <definedName name="bc" localSheetId="0">#REF!</definedName>
    <definedName name="bc">#REF!</definedName>
    <definedName name="bcd">'[7]AoR Finishing'!$J$309</definedName>
    <definedName name="beam6" localSheetId="0">#REF!</definedName>
    <definedName name="beam6">#REF!</definedName>
    <definedName name="beamclamp" localSheetId="0">#REF!</definedName>
    <definedName name="beamclamp">#REF!</definedName>
    <definedName name="BeginBorder" localSheetId="0">#REF!</definedName>
    <definedName name="BeginBorder">#REF!</definedName>
    <definedName name="beldar" localSheetId="0">#REF!</definedName>
    <definedName name="beldar">#REF!</definedName>
    <definedName name="bgb" localSheetId="0">#REF!</definedName>
    <definedName name="bgb">#REF!</definedName>
    <definedName name="bhisti" localSheetId="0">#REF!</definedName>
    <definedName name="bhisti">#REF!</definedName>
    <definedName name="bill" localSheetId="0">[8]InvDtl!#REF!,[8]InvDtl!#REF!,[8]InvDtl!#REF!,[8]InvDtl!#REF!,[8]InvDtl!#REF!</definedName>
    <definedName name="bill">[8]InvDtl!#REF!,[8]InvDtl!#REF!,[8]InvDtl!#REF!,[8]InvDtl!#REF!,[8]InvDtl!#REF!</definedName>
    <definedName name="bitumen" localSheetId="0">#REF!</definedName>
    <definedName name="bitumen">#REF!</definedName>
    <definedName name="BITUMEN2">'[9]data sheet'!$I$67</definedName>
    <definedName name="blackpigment" localSheetId="0">#REF!</definedName>
    <definedName name="blackpigment">#REF!</definedName>
    <definedName name="blacksmith1" localSheetId="0">#REF!</definedName>
    <definedName name="blacksmith1">#REF!</definedName>
    <definedName name="blacksmith2" localSheetId="0">#REF!</definedName>
    <definedName name="blacksmith2">#REF!</definedName>
    <definedName name="blockpigment" localSheetId="0">#REF!</definedName>
    <definedName name="blockpigment">#REF!</definedName>
    <definedName name="Blue" localSheetId="0">#REF!</definedName>
    <definedName name="Blue">#REF!</definedName>
    <definedName name="bol" localSheetId="0">#REF!</definedName>
    <definedName name="bol">#REF!</definedName>
    <definedName name="boml" localSheetId="0">#REF!</definedName>
    <definedName name="boml">#REF!</definedName>
    <definedName name="boml1" localSheetId="0">#REF!</definedName>
    <definedName name="boml1">#REF!</definedName>
    <definedName name="bondstone" localSheetId="0">#REF!</definedName>
    <definedName name="bondstone">#REF!</definedName>
    <definedName name="bopencincome" localSheetId="0">[8]NetBillingSummary!#REF!</definedName>
    <definedName name="bopencincome">[8]NetBillingSummary!#REF!</definedName>
    <definedName name="botl" localSheetId="0">#REF!</definedName>
    <definedName name="botl">#REF!</definedName>
    <definedName name="botl1" localSheetId="0">#REF!</definedName>
    <definedName name="botl1">#REF!</definedName>
    <definedName name="botn" localSheetId="0">#REF!</definedName>
    <definedName name="botn">#REF!</definedName>
    <definedName name="breaker" localSheetId="0">#REF!</definedName>
    <definedName name="breaker">#REF!</definedName>
    <definedName name="Breaks" localSheetId="0">#REF!</definedName>
    <definedName name="Breaks">#REF!</definedName>
    <definedName name="brick">'[9]data sheet'!$I$26</definedName>
    <definedName name="brick1" localSheetId="0">'[9]data sheet'!#REF!</definedName>
    <definedName name="brick1">'[9]data sheet'!#REF!</definedName>
    <definedName name="brick12.5">'[10]Rate Analysis'!$E$57</definedName>
    <definedName name="brick2" localSheetId="0">'[9]data sheet'!#REF!</definedName>
    <definedName name="brick2">'[9]data sheet'!#REF!</definedName>
    <definedName name="brickagg40mm" localSheetId="0">#REF!</definedName>
    <definedName name="brickagg40mm">#REF!</definedName>
    <definedName name="BRICKWORK" localSheetId="0">[15]A.O.R.!#REF!</definedName>
    <definedName name="BRICKWORK">[15]A.O.R.!#REF!</definedName>
    <definedName name="bridgeclip" localSheetId="0">#REF!</definedName>
    <definedName name="bridgeclip">#REF!</definedName>
    <definedName name="brs" hidden="1">{#N/A,#N/A,FALSE,"abs";#N/A,#N/A,FALSE,"Annex-I";#N/A,#N/A,FALSE,"Annex-II";#N/A,#N/A,FALSE,"Annex-III";#N/A,#N/A,FALSE,"Annex-IV";#N/A,#N/A,FALSE,"Annex-V";#N/A,#N/A,FALSE,"Annex-VI"}</definedName>
    <definedName name="bsc" localSheetId="0">'[14]A.O.R r1Str'!#REF!</definedName>
    <definedName name="bsc">'[14]A.O.R r1Str'!#REF!</definedName>
    <definedName name="bua" localSheetId="0">#REF!</definedName>
    <definedName name="bua">#REF!</definedName>
    <definedName name="BuiltIn_Print_Area" localSheetId="0">#REF!</definedName>
    <definedName name="BuiltIn_Print_Area">#REF!</definedName>
    <definedName name="BuiltIn_Print_Area___0" localSheetId="0">#REF!</definedName>
    <definedName name="BuiltIn_Print_Area___0">#REF!</definedName>
    <definedName name="BuiltIn_Print_Titles" localSheetId="0">#REF!</definedName>
    <definedName name="BuiltIn_Print_Titles">#REF!</definedName>
    <definedName name="C.C." localSheetId="0">[15]A.O.R.!#REF!</definedName>
    <definedName name="C.C.">[15]A.O.R.!#REF!</definedName>
    <definedName name="cant" localSheetId="0">'[16]Staff Acco.'!#REF!</definedName>
    <definedName name="cant">'[16]Staff Acco.'!#REF!</definedName>
    <definedName name="carparktiles">'[6]data sheet'!$K$50</definedName>
    <definedName name="carpender2" localSheetId="0">#REF!</definedName>
    <definedName name="carpender2">#REF!</definedName>
    <definedName name="carpenter1" localSheetId="0">#REF!</definedName>
    <definedName name="carpenter1">#REF!</definedName>
    <definedName name="carpenter2">'[10]Rate Analysis'!$E$13</definedName>
    <definedName name="carriageagg" localSheetId="0">#REF!</definedName>
    <definedName name="carriageagg">#REF!</definedName>
    <definedName name="carriageb12.5">'[10]Rate Analysis'!$E$58</definedName>
    <definedName name="carriagebrick" localSheetId="0">#REF!</definedName>
    <definedName name="carriagebrick">#REF!</definedName>
    <definedName name="carriagecement" localSheetId="0">#REF!</definedName>
    <definedName name="carriagecement">#REF!</definedName>
    <definedName name="carriagecsand" localSheetId="0">#REF!</definedName>
    <definedName name="carriagecsand">#REF!</definedName>
    <definedName name="carriagesa">'[10]Rate Analysis'!$E$33</definedName>
    <definedName name="carriagesand" localSheetId="0">#REF!</definedName>
    <definedName name="carriagesand">#REF!</definedName>
    <definedName name="carriagesteel" localSheetId="0">#REF!</definedName>
    <definedName name="carriagesteel">#REF!</definedName>
    <definedName name="carriaget">'[10]Rate Analysis'!$E$54</definedName>
    <definedName name="cashbook" localSheetId="0">#REF!</definedName>
    <definedName name="cashbook">#REF!</definedName>
    <definedName name="cashflo" localSheetId="0">#REF!</definedName>
    <definedName name="cashflo">#REF!</definedName>
    <definedName name="cbas" localSheetId="0">'[14]A.O.R r1'!#REF!</definedName>
    <definedName name="cbas">'[14]A.O.R r1'!#REF!</definedName>
    <definedName name="Cbasic" localSheetId="0">'[14]A.O.R r1'!#REF!</definedName>
    <definedName name="Cbasic">'[14]A.O.R r1'!#REF!</definedName>
    <definedName name="CCC" localSheetId="0">#REF!</definedName>
    <definedName name="CCC">#REF!</definedName>
    <definedName name="ccpaver60">'[10]Rate Analysis'!$E$81</definedName>
    <definedName name="ccpaver80thk" localSheetId="0">'[9]data sheet'!#REF!</definedName>
    <definedName name="ccpaver80thk">'[9]data sheet'!#REF!</definedName>
    <definedName name="ccpaverblock" localSheetId="0">'[9]data sheet'!#REF!</definedName>
    <definedName name="ccpaverblock">'[9]data sheet'!#REF!</definedName>
    <definedName name="ccpaverblock60mm" localSheetId="0">'[9]data sheet'!#REF!</definedName>
    <definedName name="ccpaverblock60mm">'[9]data sheet'!#REF!</definedName>
    <definedName name="ccpaverblock80thk" localSheetId="0">'[9]data sheet'!#REF!</definedName>
    <definedName name="ccpaverblock80thk">'[9]data sheet'!#REF!</definedName>
    <definedName name="cement">'[17]data sheet'!$F$6</definedName>
    <definedName name="cementcost" localSheetId="0">#REF!</definedName>
    <definedName name="cementcost">#REF!</definedName>
    <definedName name="cementpaint" localSheetId="0">#REF!</definedName>
    <definedName name="cementpaint">#REF!</definedName>
    <definedName name="cementprimer" localSheetId="0">#REF!</definedName>
    <definedName name="cementprimer">#REF!</definedName>
    <definedName name="ceramctile300sq" localSheetId="0">#REF!</definedName>
    <definedName name="ceramctile300sq">#REF!</definedName>
    <definedName name="ceramic6mm" localSheetId="0">#REF!</definedName>
    <definedName name="ceramic6mm">#REF!</definedName>
    <definedName name="ceramictile300sq">'[9]data sheet'!$I$42</definedName>
    <definedName name="ceramicwall1" localSheetId="0">#REF!</definedName>
    <definedName name="ceramicwall1">#REF!</definedName>
    <definedName name="cf" hidden="1">{#N/A,#N/A,TRUE,"Front";#N/A,#N/A,TRUE,"Simple Letter";#N/A,#N/A,TRUE,"Inside";#N/A,#N/A,TRUE,"Contents";#N/A,#N/A,TRUE,"Basis";#N/A,#N/A,TRUE,"Inclusions";#N/A,#N/A,TRUE,"Exclusions";#N/A,#N/A,TRUE,"Areas";#N/A,#N/A,TRUE,"Summary";#N/A,#N/A,TRUE,"Detail"}</definedName>
    <definedName name="CF__3c" localSheetId="0">#REF!</definedName>
    <definedName name="CF__3c">#REF!</definedName>
    <definedName name="cf3b" localSheetId="0">#REF!</definedName>
    <definedName name="cf3b">#REF!</definedName>
    <definedName name="CFB" localSheetId="0">#REF!</definedName>
    <definedName name="CFB">#REF!</definedName>
    <definedName name="cglazed300x300">'[10]Rate Analysis'!$E$90</definedName>
    <definedName name="channelshoulder" localSheetId="0">#REF!</definedName>
    <definedName name="channelshoulder">#REF!</definedName>
    <definedName name="chapter10" localSheetId="0">#REF!</definedName>
    <definedName name="chapter10">#REF!</definedName>
    <definedName name="chapter10_10">"'file:///D:/C-BACKUP/NKBHATIA/MKTG%20180707/Year%202008-09/BHEL%20BAWANA/Costing/costing%20ADA%20discus130908/Costing%20after%20revision/Yellow%20sheet.xls'#$''.$BM$65"</definedName>
    <definedName name="chapter10_7">"'file:///D:/C-BACKUP/NKBHATIA/MKTG%20180707/Year%202008-09/BHEL%20BAWANA/Costing/costing%20ADA%20discus130908/Costing%20after%20revision/Yellow%20sheet.xls'#$''.$BM$65"</definedName>
    <definedName name="chapter10_9">"'file:///D:/Tushar/PROJECTS/2009%20Projects/BHEL%20ONGC%20Tripura/NEW/Costing%2014-04-2009/C-BACKUP/NKBHATIA/MKTG%20180707/Year%202008-09/BHEL%20BAWANA/Costing/costing%20ADA%20discus130908/Costing%20after%20revision/Yellow%20sheet.xls'#$''.$BM$65"</definedName>
    <definedName name="chapter11" localSheetId="0">#REF!</definedName>
    <definedName name="chapter11">#REF!</definedName>
    <definedName name="chapter11_10">"'file:///D:/C-BACKUP/NKBHATIA/MKTG%20180707/Year%202008-09/BHEL%20BAWANA/Costing/costing%20ADA%20discus130908/Costing%20after%20revision/Yellow%20sheet.xls'#$''.$BD$56"</definedName>
    <definedName name="chapter11_7">"'file:///D:/C-BACKUP/NKBHATIA/MKTG%20180707/Year%202008-09/BHEL%20BAWANA/Costing/costing%20ADA%20discus130908/Costing%20after%20revision/Yellow%20sheet.xls'#$''.$BD$56"</definedName>
    <definedName name="chapter11_9">"'file:///D:/Tushar/PROJECTS/2009%20Projects/BHEL%20ONGC%20Tripura/NEW/Costing%2014-04-2009/C-BACKUP/NKBHATIA/MKTG%20180707/Year%202008-09/BHEL%20BAWANA/Costing/costing%20ADA%20discus130908/Costing%20after%20revision/Yellow%20sheet.xls'#$''.$BD$56"</definedName>
    <definedName name="chapter5" localSheetId="0">#REF!</definedName>
    <definedName name="chapter5">#REF!</definedName>
    <definedName name="chapter5_10">"'file:///D:/C-BACKUP/NKBHATIA/MKTG%20180707/Year%202008-09/BHEL%20BAWANA/Costing/costing%20ADA%20discus130908/Costing%20after%20revision/Yellow%20sheet.xls'#$''.$EJ$140"</definedName>
    <definedName name="chapter5_7">"'file:///D:/C-BACKUP/NKBHATIA/MKTG%20180707/Year%202008-09/BHEL%20BAWANA/Costing/costing%20ADA%20discus130908/Costing%20after%20revision/Yellow%20sheet.xls'#$''.$EJ$140"</definedName>
    <definedName name="chapter5_9">"'file:///D:/Tushar/PROJECTS/2009%20Projects/BHEL%20ONGC%20Tripura/NEW/Costing%2014-04-2009/C-BACKUP/NKBHATIA/MKTG%20180707/Year%202008-09/BHEL%20BAWANA/Costing/costing%20ADA%20discus130908/Costing%20after%20revision/Yellow%20sheet.xls'#$''.$EJ$140"</definedName>
    <definedName name="CHAPTER9" localSheetId="0">#REF!</definedName>
    <definedName name="CHAPTER9">#REF!</definedName>
    <definedName name="CHAPTER9_10">"'file:///D:/C-BACKUP/NKBHATIA/MKTG%20180707/Year%202008-09/BHEL%20BAWANA/Costing/costing%20ADA%20discus130908/Costing%20after%20revision/Yellow%20sheet.xls'#$''.$EA$131"</definedName>
    <definedName name="CHAPTER9_7">"'file:///D:/C-BACKUP/NKBHATIA/MKTG%20180707/Year%202008-09/BHEL%20BAWANA/Costing/costing%20ADA%20discus130908/Costing%20after%20revision/Yellow%20sheet.xls'#$''.$EA$131"</definedName>
    <definedName name="CHAPTER9_9">"'file:///D:/Tushar/PROJECTS/2009%20Projects/BHEL%20ONGC%20Tripura/NEW/Costing%2014-04-2009/C-BACKUP/NKBHATIA/MKTG%20180707/Year%202008-09/BHEL%20BAWANA/Costing/costing%20ADA%20discus130908/Costing%20after%20revision/Yellow%20sheet.xls'#$''.$EA$131"</definedName>
    <definedName name="check" localSheetId="0">City&amp;" "&amp;State</definedName>
    <definedName name="check">City&amp;" "&amp;State</definedName>
    <definedName name="checked" localSheetId="0">#REF!</definedName>
    <definedName name="checked">#REF!</definedName>
    <definedName name="chequeredtiles" localSheetId="0">#REF!</definedName>
    <definedName name="chequeredtiles">#REF!</definedName>
    <definedName name="chickenmesh" localSheetId="0">'[9]data sheet'!#REF!</definedName>
    <definedName name="chickenmesh">'[9]data sheet'!#REF!</definedName>
    <definedName name="chiseller" localSheetId="0">#REF!</definedName>
    <definedName name="chiseller">#REF!</definedName>
    <definedName name="chowkidar" localSheetId="0">'[9]data sheet'!#REF!</definedName>
    <definedName name="chowkidar">'[9]data sheet'!#REF!</definedName>
    <definedName name="chowkidhar" localSheetId="0">#REF!</definedName>
    <definedName name="chowkidhar">#REF!</definedName>
    <definedName name="cici" localSheetId="0">#REF!</definedName>
    <definedName name="cici">#REF!</definedName>
    <definedName name="cicncd" localSheetId="0">'[14]A.O.R (2)'!#REF!</definedName>
    <definedName name="cicncd">'[14]A.O.R (2)'!#REF!</definedName>
    <definedName name="cicover300x300">[18]Rates!$D$130</definedName>
    <definedName name="cig100x100">[18]Rates!$D$128</definedName>
    <definedName name="civil" localSheetId="0">#REF!</definedName>
    <definedName name="civil">#REF!</definedName>
    <definedName name="Civil_Basic" localSheetId="0">[19]AOR!#REF!</definedName>
    <definedName name="Civil_Basic">[19]AOR!#REF!</definedName>
    <definedName name="CIVIL_WORKS" localSheetId="0">#REF!</definedName>
    <definedName name="CIVIL_WORKS">#REF!</definedName>
    <definedName name="CivilBasic" localSheetId="0">#REF!</definedName>
    <definedName name="CivilBasic">#REF!</definedName>
    <definedName name="civilbasic1" localSheetId="0">'[14]A.O.R (2)'!#REF!</definedName>
    <definedName name="civilbasic1">'[14]A.O.R (2)'!#REF!</definedName>
    <definedName name="claytile1" localSheetId="0">#REF!</definedName>
    <definedName name="claytile1">#REF!</definedName>
    <definedName name="cmcoarse2">'[9]rate analysis'!$F$120</definedName>
    <definedName name="cmcoarse2mortar" localSheetId="0">#REF!</definedName>
    <definedName name="cmcoarse2mortar">#REF!</definedName>
    <definedName name="cmcoarse3">'[9]rate analysis'!$F$121</definedName>
    <definedName name="cmcoarse3conc" localSheetId="0">#REF!</definedName>
    <definedName name="cmcoarse3conc">#REF!</definedName>
    <definedName name="cmcoarse3mortar" localSheetId="0">#REF!</definedName>
    <definedName name="cmcoarse3mortar">#REF!</definedName>
    <definedName name="cmcoarse4">'[9]rate analysis'!$F$122</definedName>
    <definedName name="cmcoarse4conc" localSheetId="0">#REF!</definedName>
    <definedName name="cmcoarse4conc">#REF!</definedName>
    <definedName name="cmcoarse4mortar" localSheetId="0">#REF!</definedName>
    <definedName name="cmcoarse4mortar">#REF!</definedName>
    <definedName name="cmcoarse5">'[9]rate analysis'!$F$123</definedName>
    <definedName name="cmcoarse5conc" localSheetId="0">#REF!</definedName>
    <definedName name="cmcoarse5conc">#REF!</definedName>
    <definedName name="cmcoarse5mortar" localSheetId="0">#REF!</definedName>
    <definedName name="cmcoarse5mortar">#REF!</definedName>
    <definedName name="cmcoarse6conc" localSheetId="0">#REF!</definedName>
    <definedName name="cmcoarse6conc">#REF!</definedName>
    <definedName name="cmcoarse6mortar" localSheetId="0">#REF!</definedName>
    <definedName name="cmcoarse6mortar">#REF!</definedName>
    <definedName name="cmcoarses2conc" localSheetId="0">#REF!</definedName>
    <definedName name="cmcoarses2conc">#REF!</definedName>
    <definedName name="cmfine2mortar" localSheetId="0">#REF!</definedName>
    <definedName name="cmfine2mortar">#REF!</definedName>
    <definedName name="cmfine3">'[9]rate analysis'!$E$121</definedName>
    <definedName name="cmfine3mortar" localSheetId="0">#REF!</definedName>
    <definedName name="cmfine3mortar">#REF!</definedName>
    <definedName name="cmfine4mortar" localSheetId="0">#REF!</definedName>
    <definedName name="cmfine4mortar">#REF!</definedName>
    <definedName name="cmfine5mortar" localSheetId="0">#REF!</definedName>
    <definedName name="cmfine5mortar">#REF!</definedName>
    <definedName name="cmfine6mortar" localSheetId="0">#REF!</definedName>
    <definedName name="cmfine6mortar">#REF!</definedName>
    <definedName name="cmsand">'[17]data sheet'!$F$15</definedName>
    <definedName name="columnclamp" localSheetId="0">#REF!</definedName>
    <definedName name="columnclamp">#REF!</definedName>
    <definedName name="Columns" localSheetId="0">#REF!</definedName>
    <definedName name="Columns">#REF!</definedName>
    <definedName name="concondition" localSheetId="0">City&amp;" "&amp;State</definedName>
    <definedName name="concondition">City&amp;" "&amp;State</definedName>
    <definedName name="concretemixer">'[10]Rate Analysis'!$E$19</definedName>
    <definedName name="concretepump" localSheetId="0">#REF!</definedName>
    <definedName name="concretepump">#REF!</definedName>
    <definedName name="cont" localSheetId="0">#REF!</definedName>
    <definedName name="cont">#REF!</definedName>
    <definedName name="coolie" localSheetId="0">#REF!</definedName>
    <definedName name="coolie">#REF!</definedName>
    <definedName name="cornerangle" localSheetId="0">#REF!</definedName>
    <definedName name="cornerangle">#REF!</definedName>
    <definedName name="cost" localSheetId="0">#REF!</definedName>
    <definedName name="cost">#REF!</definedName>
    <definedName name="cost_7">"$#REF!.$E$71"</definedName>
    <definedName name="crane" localSheetId="0">#REF!</definedName>
    <definedName name="crane">#REF!</definedName>
    <definedName name="csand" localSheetId="0">#REF!</definedName>
    <definedName name="csand">#REF!</definedName>
    <definedName name="csand1" localSheetId="0">#REF!</definedName>
    <definedName name="csand1">#REF!</definedName>
    <definedName name="csandfilling" localSheetId="0">#REF!</definedName>
    <definedName name="csandfilling">#REF!</definedName>
    <definedName name="cummeas_may1006" localSheetId="0">#REF!</definedName>
    <definedName name="cummeas_may1006">#REF!</definedName>
    <definedName name="cummeas_up_to_mar" localSheetId="0">#REF!</definedName>
    <definedName name="cummeas_up_to_mar">#REF!</definedName>
    <definedName name="D">'[13]PRECAST lightconc-II'!$J$20</definedName>
    <definedName name="dara" localSheetId="0">#REF!</definedName>
    <definedName name="dara">#REF!</definedName>
    <definedName name="das" localSheetId="0">[20]PersClms!#REF!</definedName>
    <definedName name="das">[20]PersClms!#REF!</definedName>
    <definedName name="_xlnm.Database" localSheetId="0">#REF!</definedName>
    <definedName name="_xlnm.Database">#REF!</definedName>
    <definedName name="Date">'[21]Fill this out first...'!$D$14</definedName>
    <definedName name="dc" localSheetId="0">#REF!</definedName>
    <definedName name="dc">#REF!</definedName>
    <definedName name="dd">'[7]AoR Finishing'!$J$309</definedName>
    <definedName name="ddddd" localSheetId="0">'[14]A.O.R r1Str'!#REF!</definedName>
    <definedName name="ddddd">'[14]A.O.R r1Str'!#REF!</definedName>
    <definedName name="DEFECT_LIABILITY_PERIOD" localSheetId="0">#REF!</definedName>
    <definedName name="DEFECT_LIABILITY_PERIOD">#REF!</definedName>
    <definedName name="Dep_Scaff" localSheetId="0">#REF!</definedName>
    <definedName name="Dep_Scaff">#REF!</definedName>
    <definedName name="Depn_PMEScaff" localSheetId="0">#REF!</definedName>
    <definedName name="Depn_PMEScaff">#REF!</definedName>
    <definedName name="Depn_Props" localSheetId="0">#REF!</definedName>
    <definedName name="Depn_Props">#REF!</definedName>
    <definedName name="DEPTH" localSheetId="0">#REF!</definedName>
    <definedName name="DEPTH">#REF!</definedName>
    <definedName name="DESIGNATION" localSheetId="0">[22]sheeet7!#REF!</definedName>
    <definedName name="DESIGNATION">[22]sheeet7!#REF!</definedName>
    <definedName name="designed" localSheetId="0">#REF!</definedName>
    <definedName name="designed">#REF!</definedName>
    <definedName name="DESILTING" hidden="1">{#N/A,#N/A,FALSE,"abs";#N/A,#N/A,FALSE,"Annex-I";#N/A,#N/A,FALSE,"Annex-II";#N/A,#N/A,FALSE,"Annex-III";#N/A,#N/A,FALSE,"Annex-IV";#N/A,#N/A,FALSE,"Annex-V";#N/A,#N/A,FALSE,"Annex-VI"}</definedName>
    <definedName name="dewaterpump" localSheetId="0">#REF!</definedName>
    <definedName name="dewaterpump">#REF!</definedName>
    <definedName name="df" localSheetId="0">#REF!</definedName>
    <definedName name="df">#REF!</definedName>
    <definedName name="dfd" localSheetId="0">'[14]A.O.R r1'!#REF!</definedName>
    <definedName name="dfd">'[14]A.O.R r1'!#REF!</definedName>
    <definedName name="DFF" localSheetId="0">#REF!</definedName>
    <definedName name="DFF">#REF!</definedName>
    <definedName name="dffdfd" localSheetId="0">#REF!</definedName>
    <definedName name="dffdfd">#REF!</definedName>
    <definedName name="dfg" localSheetId="0">#REF!</definedName>
    <definedName name="dfg">#REF!</definedName>
    <definedName name="dg" localSheetId="0">#REF!</definedName>
    <definedName name="dg">#REF!</definedName>
    <definedName name="diesel" localSheetId="0">'[9]data sheet'!#REF!</definedName>
    <definedName name="diesel">'[9]data sheet'!#REF!</definedName>
    <definedName name="DLP" localSheetId="0">#REF!</definedName>
    <definedName name="DLP">#REF!</definedName>
    <definedName name="dmfds" localSheetId="0">#REF!</definedName>
    <definedName name="dmfds">#REF!</definedName>
    <definedName name="docu" localSheetId="0">#REF!</definedName>
    <definedName name="docu">#REF!</definedName>
    <definedName name="doublecoupler" localSheetId="0">'[9]data sheet'!#REF!</definedName>
    <definedName name="doublecoupler">'[9]data sheet'!#REF!</definedName>
    <definedName name="DOW_CORNING_789_SILICONE_SEALANT" localSheetId="0">#REF!</definedName>
    <definedName name="DOW_CORNING_789_SILICONE_SEALANT">#REF!</definedName>
    <definedName name="dozer" localSheetId="0">#REF!</definedName>
    <definedName name="dozer">#REF!</definedName>
    <definedName name="dq" localSheetId="0">#REF!</definedName>
    <definedName name="dq">#REF!</definedName>
    <definedName name="driller" localSheetId="0">#REF!</definedName>
    <definedName name="driller">#REF!</definedName>
    <definedName name="driver" localSheetId="0">#REF!</definedName>
    <definedName name="driver">#REF!</definedName>
    <definedName name="DSDASD" localSheetId="0">City&amp;" "&amp;State</definedName>
    <definedName name="DSDASD">City&amp;" "&amp;State</definedName>
    <definedName name="dsffgf" localSheetId="0">City&amp;" "&amp;State</definedName>
    <definedName name="dsffgf">City&amp;" "&amp;State</definedName>
    <definedName name="dumber" localSheetId="0">'[9]data sheet'!#REF!</definedName>
    <definedName name="dumber">'[9]data sheet'!#REF!</definedName>
    <definedName name="dumper" localSheetId="0">#REF!</definedName>
    <definedName name="dumper">#REF!</definedName>
    <definedName name="E">'[13]PRECAST lightconc-II'!$K$20</definedName>
    <definedName name="EARTHWORK" localSheetId="0">[3]A.O.R.!#REF!</definedName>
    <definedName name="EARTHWORK">[3]A.O.R.!#REF!</definedName>
    <definedName name="ebas" localSheetId="0">'[14]A.O.R r1Str'!#REF!</definedName>
    <definedName name="ebas">'[14]A.O.R r1Str'!#REF!</definedName>
    <definedName name="ebasic" localSheetId="0">'[14]A.O.R r1'!#REF!</definedName>
    <definedName name="ebasic">'[14]A.O.R r1'!#REF!</definedName>
    <definedName name="Ed_1del" localSheetId="0">#REF!</definedName>
    <definedName name="Ed_1del">#REF!</definedName>
    <definedName name="Ed_2Del" localSheetId="0">#REF!</definedName>
    <definedName name="Ed_2Del">#REF!</definedName>
    <definedName name="EF" localSheetId="0">#REF!</definedName>
    <definedName name="EF">#REF!</definedName>
    <definedName name="EFA" localSheetId="0">#REF!</definedName>
    <definedName name="EFA">#REF!</definedName>
    <definedName name="ele" localSheetId="0">#REF!</definedName>
    <definedName name="ele">#REF!</definedName>
    <definedName name="elecbasic" localSheetId="0">#REF!</definedName>
    <definedName name="elecbasic">#REF!</definedName>
    <definedName name="Electrical" localSheetId="0">#REF!</definedName>
    <definedName name="Electrical">#REF!</definedName>
    <definedName name="ElectricalBasic" localSheetId="0">#REF!</definedName>
    <definedName name="ElectricalBasic">#REF!</definedName>
    <definedName name="ELECTRICITY_CHARGES" localSheetId="0">#REF!</definedName>
    <definedName name="ELECTRICITY_CHARGES">#REF!</definedName>
    <definedName name="emulsion">'[10]Rate Analysis'!$E$68</definedName>
    <definedName name="enamel">'[10]Rate Analysis'!$E$66</definedName>
    <definedName name="EndBorder" localSheetId="0">#REF!</definedName>
    <definedName name="EndBorder">#REF!</definedName>
    <definedName name="ENTERTAINMENT__REFRESHMENT_ETC." localSheetId="0">#REF!</definedName>
    <definedName name="ENTERTAINMENT__REFRESHMENT_ETC.">#REF!</definedName>
    <definedName name="epoxy">'[10]Rate Analysis'!$E$65</definedName>
    <definedName name="epoxypaint" localSheetId="0">#REF!</definedName>
    <definedName name="epoxypaint">#REF!</definedName>
    <definedName name="er" localSheetId="0">'[8]InvoiceDetails Accrued'!#REF!,'[8]InvoiceDetails Accrued'!#REF!,'[8]InvoiceDetails Accrued'!#REF!,'[8]InvoiceDetails Accrued'!#REF!,'[8]InvoiceDetails Accrued'!#REF!,'[8]InvoiceDetails Accrued'!#REF!,'[8]InvoiceDetails Accrued'!#REF!</definedName>
    <definedName name="er">'[8]InvoiceDetails Accrued'!#REF!,'[8]InvoiceDetails Accrued'!#REF!,'[8]InvoiceDetails Accrued'!#REF!,'[8]InvoiceDetails Accrued'!#REF!,'[8]InvoiceDetails Accrued'!#REF!,'[8]InvoiceDetails Accrued'!#REF!,'[8]InvoiceDetails Accrued'!#REF!</definedName>
    <definedName name="ES" localSheetId="0">#REF!</definedName>
    <definedName name="ES">#REF!</definedName>
    <definedName name="ESA" localSheetId="0">#REF!</definedName>
    <definedName name="ESA">#REF!</definedName>
    <definedName name="ESTIMATED_COST" localSheetId="0">#REF!</definedName>
    <definedName name="ESTIMATED_COST">#REF!</definedName>
    <definedName name="Excavation_for_foundations__substructures__trenches__sumps__tunnels__pits_etc._in_all_types_of_ordinary_and_hard_soils_including_hard_murum__including_necessary_shoring__strutting__stacking_selected_material_for_backfilling_or_disposing_excess_excavated_m" localSheetId="0">[23]GBW!#REF!</definedName>
    <definedName name="Excavation_for_foundations__substructures__trenches__sumps__tunnels__pits_etc._in_all_types_of_ordinary_and_hard_soils_including_hard_murum__including_necessary_shoring__strutting__stacking_selected_material_for_backfilling_or_disposing_excess_excavated_m">[23]GBW!#REF!</definedName>
    <definedName name="excavator" localSheetId="0">#REF!</definedName>
    <definedName name="excavator">#REF!</definedName>
    <definedName name="Excel_BuiltIn_Database">"$#REF!.$B$4:$AT$57"</definedName>
    <definedName name="Excel_BuiltIn_Print_Area">"$#REF!.$A$1:$K$21"</definedName>
    <definedName name="Excel_BuiltIn_Print_Area_11_1">"#REF!"</definedName>
    <definedName name="Excel_BuiltIn_Print_Area_2" localSheetId="0">#REF!</definedName>
    <definedName name="Excel_BuiltIn_Print_Area_2">#REF!</definedName>
    <definedName name="Excel_BuiltIn_Print_Titles_1">NA()</definedName>
    <definedName name="EXIT" localSheetId="0">#REF!</definedName>
    <definedName name="EXIT">#REF!</definedName>
    <definedName name="EXP.JTS" localSheetId="0">[3]A.O.R.!#REF!</definedName>
    <definedName name="EXP.JTS">[3]A.O.R.!#REF!</definedName>
    <definedName name="exteriorprimer" localSheetId="0">'[9]data sheet'!#REF!</definedName>
    <definedName name="exteriorprimer">'[9]data sheet'!#REF!</definedName>
    <definedName name="f" localSheetId="0">'[24]AoR Finishing'!#REF!</definedName>
    <definedName name="f">'[24]AoR Finishing'!#REF!</definedName>
    <definedName name="fdd" localSheetId="0">#REF!</definedName>
    <definedName name="fdd">#REF!</definedName>
    <definedName name="fdf" localSheetId="0">'[14]A.O.R r1Str'!#REF!</definedName>
    <definedName name="fdf">'[14]A.O.R r1Str'!#REF!</definedName>
    <definedName name="fdmfdf" localSheetId="0">#REF!</definedName>
    <definedName name="fdmfdf">#REF!</definedName>
    <definedName name="feb" localSheetId="0">#REF!</definedName>
    <definedName name="feb">#REF!</definedName>
    <definedName name="feb_qty_rev_3" localSheetId="0">#REF!</definedName>
    <definedName name="feb_qty_rev_3">#REF!</definedName>
    <definedName name="feb_rev4_qty" localSheetId="0">#REF!</definedName>
    <definedName name="feb_rev4_qty">#REF!</definedName>
    <definedName name="FF" localSheetId="0">#REF!</definedName>
    <definedName name="FF">#REF!</definedName>
    <definedName name="Final" localSheetId="0">#REF!</definedName>
    <definedName name="Final">#REF!</definedName>
    <definedName name="Final_amount" localSheetId="0">#REF!</definedName>
    <definedName name="Final_amount">#REF!</definedName>
    <definedName name="FIRE" localSheetId="0">#REF!</definedName>
    <definedName name="FIRE">#REF!</definedName>
    <definedName name="fitter" localSheetId="0">#REF!</definedName>
    <definedName name="fitter">#REF!</definedName>
    <definedName name="fitter1" localSheetId="0">#REF!</definedName>
    <definedName name="fitter1">#REF!</definedName>
    <definedName name="fitter2" localSheetId="0">#REF!</definedName>
    <definedName name="fitter2">#REF!</definedName>
    <definedName name="flamedgranite" localSheetId="0">#REF!</definedName>
    <definedName name="flamedgranite">#REF!</definedName>
    <definedName name="flyash" localSheetId="0">#REF!</definedName>
    <definedName name="flyash">#REF!</definedName>
    <definedName name="flyashbrick" localSheetId="0">#REF!</definedName>
    <definedName name="flyashbrick">#REF!</definedName>
    <definedName name="fmsand2conc" localSheetId="0">#REF!</definedName>
    <definedName name="fmsand2conc">#REF!</definedName>
    <definedName name="fmsand3conc" localSheetId="0">#REF!</definedName>
    <definedName name="fmsand3conc">#REF!</definedName>
    <definedName name="fmsand4conc" localSheetId="0">#REF!</definedName>
    <definedName name="fmsand4conc">#REF!</definedName>
    <definedName name="fmsand5conc" localSheetId="0">#REF!</definedName>
    <definedName name="fmsand5conc">#REF!</definedName>
    <definedName name="fmsand6conc" localSheetId="0">#REF!</definedName>
    <definedName name="fmsand6conc">#REF!</definedName>
    <definedName name="fndsf" localSheetId="0">#REF!</definedName>
    <definedName name="fndsf">#REF!</definedName>
    <definedName name="formwork" localSheetId="0">#REF!</definedName>
    <definedName name="formwork">#REF!</definedName>
    <definedName name="fourtysa">'[10]Rate Analysis'!$F$128</definedName>
    <definedName name="fourtysac">'[10]Rate Analysis'!$E$32</definedName>
    <definedName name="freecement" localSheetId="0">#REF!</definedName>
    <definedName name="freecement">#REF!</definedName>
    <definedName name="fsand" localSheetId="0">#REF!</definedName>
    <definedName name="fsand">#REF!</definedName>
    <definedName name="fsand2" localSheetId="0">#REF!</definedName>
    <definedName name="fsand2">#REF!</definedName>
    <definedName name="g" localSheetId="0">#REF!</definedName>
    <definedName name="g">#REF!</definedName>
    <definedName name="GA" localSheetId="0">#REF!</definedName>
    <definedName name="GA">#REF!</definedName>
    <definedName name="generator" localSheetId="0">#REF!</definedName>
    <definedName name="generator">#REF!</definedName>
    <definedName name="Gera" localSheetId="0">[25]BOQ!#REF!</definedName>
    <definedName name="Gera">[25]BOQ!#REF!</definedName>
    <definedName name="Gera_10">"'file://EARTH/VBX08/PANDA/PROJECTS/BELGAUM%20-%20MAHARASTRA%20BORDER/PLANNING%20AND%20SCHEDULING/ANALYSIS/Analysis-Dharwad-Rigid+flexi%20-%20Fina-budget-C.xls'#$BOQ.$FI$421"</definedName>
    <definedName name="gh" localSheetId="0">#REF!</definedName>
    <definedName name="gh">#REF!</definedName>
    <definedName name="GIpipe40mm" localSheetId="0">'[9]data sheet'!#REF!</definedName>
    <definedName name="GIpipe40mm">'[9]data sheet'!#REF!</definedName>
    <definedName name="glass" localSheetId="0">#REF!</definedName>
    <definedName name="glass">#REF!</definedName>
    <definedName name="glazedtile300sq" localSheetId="0">#REF!</definedName>
    <definedName name="glazedtile300sq">#REF!</definedName>
    <definedName name="glazier" localSheetId="0">#REF!</definedName>
    <definedName name="glazier">#REF!</definedName>
    <definedName name="GrandBasic" localSheetId="0">#REF!</definedName>
    <definedName name="GrandBasic">#REF!</definedName>
    <definedName name="granite18mmthk" localSheetId="0">#REF!</definedName>
    <definedName name="granite18mmthk">#REF!</definedName>
    <definedName name="granite18th">'[10]Rate Analysis'!$E$93</definedName>
    <definedName name="granite20mm" localSheetId="0">#REF!</definedName>
    <definedName name="granite20mm">#REF!</definedName>
    <definedName name="granite30mm" localSheetId="0">#REF!</definedName>
    <definedName name="granite30mm">#REF!</definedName>
    <definedName name="granite8mm" localSheetId="0">#REF!</definedName>
    <definedName name="granite8mm">#REF!</definedName>
    <definedName name="GROSS" localSheetId="0">[26]sheeet7!#REF!</definedName>
    <definedName name="GROSS">[26]sheeet7!#REF!</definedName>
    <definedName name="grossbilling0304" localSheetId="0">[8]NetBillingSummary!#REF!</definedName>
    <definedName name="grossbilling0304">[8]NetBillingSummary!#REF!</definedName>
    <definedName name="GROSSDTL">[8]InvDtl!$D$3:$G$3,[8]InvDtl!$J$3:$L$3,[8]InvDtl!$N$3:$P$3,[8]InvDtl!$R$3:$W$3,[8]InvDtl!$Y$3:$AD$3,[8]InvDtl!$AF$3:$AK$3,[8]InvDtl!$AM$3:$AR$3,[8]InvDtl!$AT$3:$AY$3,[8]InvDtl!$BA$3:$CA$3,[8]InvDtl!$CC$3:$CH$3,[8]InvDtl!$CJ$3:$CO$3,[8]InvDtl!$CQ$3:$CQ$3,[8]InvDtl!$DE$3:$DE$3</definedName>
    <definedName name="Group1" localSheetId="0">#REF!</definedName>
    <definedName name="Group1">#REF!</definedName>
    <definedName name="Group2" localSheetId="0">#REF!</definedName>
    <definedName name="Group2">#REF!</definedName>
    <definedName name="Group3" localSheetId="0">#REF!</definedName>
    <definedName name="Group3">#REF!</definedName>
    <definedName name="Group4" localSheetId="0">#REF!</definedName>
    <definedName name="Group4">#REF!</definedName>
    <definedName name="gs" localSheetId="0">#REF!</definedName>
    <definedName name="gs">#REF!</definedName>
    <definedName name="handgrinder" localSheetId="0">#REF!</definedName>
    <definedName name="handgrinder">#REF!</definedName>
    <definedName name="hardener" localSheetId="0">'[9]data sheet'!#REF!</definedName>
    <definedName name="hardener">'[9]data sheet'!#REF!</definedName>
    <definedName name="hardenerlit" localSheetId="0">'[9]data sheet'!#REF!</definedName>
    <definedName name="hardenerlit">'[9]data sheet'!#REF!</definedName>
    <definedName name="helper" localSheetId="0">'[9]data sheet'!#REF!</definedName>
    <definedName name="helper">'[9]data sheet'!#REF!</definedName>
    <definedName name="hf" localSheetId="0">#REF!</definedName>
    <definedName name="hf">#REF!</definedName>
    <definedName name="hg" localSheetId="0">[27]cbjv0304!#REF!,[27]cbjv0304!#REF!,[27]cbjv0304!#REF!</definedName>
    <definedName name="hg">[27]cbjv0304!#REF!,[27]cbjv0304!#REF!,[27]cbjv0304!#REF!</definedName>
    <definedName name="hggg" localSheetId="0">[27]PersClms!#REF!</definedName>
    <definedName name="hggg">[27]PersClms!#REF!</definedName>
    <definedName name="hhhhh" localSheetId="0">#REF!</definedName>
    <definedName name="hhhhh">#REF!</definedName>
    <definedName name="HHHLL" localSheetId="0">#REF!</definedName>
    <definedName name="HHHLL">#REF!</definedName>
    <definedName name="hj" hidden="1">{#N/A,#N/A,FALSE,"abs";#N/A,#N/A,FALSE,"Annex-I";#N/A,#N/A,FALSE,"Annex-II";#N/A,#N/A,FALSE,"Annex-III";#N/A,#N/A,FALSE,"Annex-IV";#N/A,#N/A,FALSE,"Annex-V";#N/A,#N/A,FALSE,"Annex-VI"}</definedName>
    <definedName name="hjkkjkhjkhkj" localSheetId="0">#REF!</definedName>
    <definedName name="hjkkjkhjkhkj">#REF!</definedName>
    <definedName name="HV" localSheetId="0">#REF!</definedName>
    <definedName name="HV">#REF!</definedName>
    <definedName name="i" hidden="1">{#N/A,#N/A,FALSE,"abs";#N/A,#N/A,FALSE,"Annex-I";#N/A,#N/A,FALSE,"Annex-II";#N/A,#N/A,FALSE,"Annex-III";#N/A,#N/A,FALSE,"Annex-IV";#N/A,#N/A,FALSE,"Annex-V";#N/A,#N/A,FALSE,"Annex-VI"}</definedName>
    <definedName name="iiiiiii" localSheetId="0">City&amp;" "&amp;State</definedName>
    <definedName name="iiiiiii">City&amp;" "&amp;State</definedName>
    <definedName name="insertplate_and_exp_joint" localSheetId="0">#REF!</definedName>
    <definedName name="insertplate_and_exp_joint">#REF!</definedName>
    <definedName name="INSURANCE" localSheetId="0">#REF!</definedName>
    <definedName name="INSURANCE">#REF!</definedName>
    <definedName name="Int_Finalpay" localSheetId="0">#REF!</definedName>
    <definedName name="Int_Finalpay">#REF!</definedName>
    <definedName name="Int_IntPay" localSheetId="0">#REF!</definedName>
    <definedName name="Int_IntPay">#REF!</definedName>
    <definedName name="Int_MM_MA" localSheetId="0">#REF!</definedName>
    <definedName name="Int_MM_MA">#REF!</definedName>
    <definedName name="Int_PG" localSheetId="0">#REF!</definedName>
    <definedName name="Int_PG">#REF!</definedName>
    <definedName name="Int_Props" localSheetId="0">#REF!</definedName>
    <definedName name="Int_Props">#REF!</definedName>
    <definedName name="Int_Relf_MA" localSheetId="0">#REF!</definedName>
    <definedName name="Int_Relf_MA">#REF!</definedName>
    <definedName name="Int_RetMonsy" localSheetId="0">#REF!</definedName>
    <definedName name="Int_RetMonsy">#REF!</definedName>
    <definedName name="Int_WorkingCap" localSheetId="0">#REF!</definedName>
    <definedName name="Int_WorkingCap">#REF!</definedName>
    <definedName name="INTEREST_CALCULATION" localSheetId="0">#REF!</definedName>
    <definedName name="INTEREST_CALCULATION">#REF!</definedName>
    <definedName name="INTEREST_LOADING" localSheetId="0">#REF!</definedName>
    <definedName name="INTEREST_LOADING">#REF!</definedName>
    <definedName name="Interior" localSheetId="0">#REF!</definedName>
    <definedName name="Interior">#REF!</definedName>
    <definedName name="Internal_Plastering_Qty" localSheetId="0">#REF!</definedName>
    <definedName name="Internal_Plastering_Qty">#REF!</definedName>
    <definedName name="IntPME_Scaff" localSheetId="0">#REF!</definedName>
    <definedName name="IntPME_Scaff">#REF!</definedName>
    <definedName name="Inv_Props" localSheetId="0">#REF!</definedName>
    <definedName name="Inv_Props">#REF!</definedName>
    <definedName name="Inv_Scaff" localSheetId="0">#REF!</definedName>
    <definedName name="Inv_Scaff">#REF!</definedName>
    <definedName name="invlist" localSheetId="0">[8]InvDtl!#REF!,[8]InvDtl!#REF!,[8]InvDtl!#REF!,[8]InvDtl!#REF!,[8]InvDtl!#REF!</definedName>
    <definedName name="invlist">[8]InvDtl!#REF!,[8]InvDtl!#REF!,[8]InvDtl!#REF!,[8]InvDtl!#REF!,[8]InvDtl!#REF!</definedName>
    <definedName name="invlist22" localSheetId="0">[8]InvDtl!#REF!,[8]InvDtl!#REF!,[8]InvDtl!#REF!,[8]InvDtl!#REF!,[8]InvDtl!#REF!</definedName>
    <definedName name="invlist22">[8]InvDtl!#REF!,[8]InvDtl!#REF!,[8]InvDtl!#REF!,[8]InvDtl!#REF!,[8]InvDtl!#REF!</definedName>
    <definedName name="INVofPMEScaff" localSheetId="0">#REF!</definedName>
    <definedName name="INVofPMEScaff">#REF!</definedName>
    <definedName name="isg" localSheetId="0">City&amp;" "&amp;State</definedName>
    <definedName name="isg">City&amp;" "&amp;State</definedName>
    <definedName name="jkjkjkj" localSheetId="0">#REF!</definedName>
    <definedName name="jkjkjkj">#REF!</definedName>
    <definedName name="JobID" localSheetId="0">#REF!</definedName>
    <definedName name="JobID">#REF!</definedName>
    <definedName name="JVentry" localSheetId="0">#REF!</definedName>
    <definedName name="JVentry">#REF!</definedName>
    <definedName name="jvhide" localSheetId="0">[20]cbjv0304!#REF!,[20]cbjv0304!#REF!,[20]cbjv0304!#REF!</definedName>
    <definedName name="jvhide">[20]cbjv0304!#REF!,[20]cbjv0304!#REF!,[20]cbjv0304!#REF!</definedName>
    <definedName name="k1_table" localSheetId="0">#REF!</definedName>
    <definedName name="k1_table">#REF!</definedName>
    <definedName name="k1x" localSheetId="0">[11]Design!#REF!</definedName>
    <definedName name="k1x">[11]Design!#REF!</definedName>
    <definedName name="k1y" localSheetId="0">[11]Design!#REF!</definedName>
    <definedName name="k1y">[11]Design!#REF!</definedName>
    <definedName name="k2x" localSheetId="0">[11]Design!#REF!</definedName>
    <definedName name="k2x">[11]Design!#REF!</definedName>
    <definedName name="k2y" localSheetId="0">[11]Design!#REF!</definedName>
    <definedName name="k2y">[11]Design!#REF!</definedName>
    <definedName name="kerbstoneeach" localSheetId="0">'[6]data sheet'!#REF!</definedName>
    <definedName name="kerbstoneeach">'[6]data sheet'!#REF!</definedName>
    <definedName name="keroseneoil" localSheetId="0">'[9]data sheet'!#REF!</definedName>
    <definedName name="keroseneoil">'[9]data sheet'!#REF!</definedName>
    <definedName name="kk" localSheetId="0">#REF!</definedName>
    <definedName name="kk">#REF!</definedName>
    <definedName name="kota2025">'[10]Rate Analysis'!$E$80</definedName>
    <definedName name="kotastone" localSheetId="0">#REF!</definedName>
    <definedName name="kotastone">#REF!</definedName>
    <definedName name="krishna" localSheetId="0">#REF!</definedName>
    <definedName name="krishna">#REF!</definedName>
    <definedName name="KUKULE_GANGA_HYDROPOWER_PROJECT" localSheetId="0">#REF!,#REF!,#REF!,#REF!,#REF!,#REF!,#REF!,#REF!,#REF!</definedName>
    <definedName name="KUKULE_GANGA_HYDROPOWER_PROJECT">#REF!,#REF!,#REF!,#REF!,#REF!,#REF!,#REF!,#REF!,#REF!</definedName>
    <definedName name="LABORATORY_EQUIPMENTS___MISC._TOOLS" localSheetId="0">#REF!</definedName>
    <definedName name="LABORATORY_EQUIPMENTS___MISC._TOOLS">#REF!</definedName>
    <definedName name="LABOUR_HUTS" localSheetId="0">#REF!</definedName>
    <definedName name="LABOUR_HUTS">#REF!</definedName>
    <definedName name="lef" localSheetId="0">#REF!</definedName>
    <definedName name="lef">#REF!</definedName>
    <definedName name="lel" localSheetId="0">#REF!</definedName>
    <definedName name="lel">#REF!</definedName>
    <definedName name="ljgkjmgvk" localSheetId="0">#REF!</definedName>
    <definedName name="ljgkjmgvk">#REF!</definedName>
    <definedName name="loader" localSheetId="0">#REF!</definedName>
    <definedName name="loader">#REF!</definedName>
    <definedName name="Location" localSheetId="0">City&amp;" "&amp;State</definedName>
    <definedName name="Location">City&amp;" "&amp;State</definedName>
    <definedName name="M_25_box_Culvert" localSheetId="0">#REF!</definedName>
    <definedName name="M_25_box_Culvert">#REF!</definedName>
    <definedName name="M_25_box_Culvert_10">"'file:///D:/C-BACKUP/NKBHATIA/MKTG%20180707/Year%202008-09/BHEL%20BAWANA/Costing/costing%20ADA%20discus130908/Costing%20after%20revision/Yellow%20sheet.xls'#$''.$BG$59"</definedName>
    <definedName name="M_25_box_Culvert_7">"'file:///D:/C-BACKUP/NKBHATIA/MKTG%20180707/Year%202008-09/BHEL%20BAWANA/Costing/costing%20ADA%20discus130908/Costing%20after%20revision/Yellow%20sheet.xls'#$''.$BG$59"</definedName>
    <definedName name="M_25_box_Culvert_9">"'file:///D:/Tushar/PROJECTS/2009%20Projects/BHEL%20ONGC%20Tripura/NEW/Costing%2014-04-2009/C-BACKUP/NKBHATIA/MKTG%20180707/Year%202008-09/BHEL%20BAWANA/Costing/costing%20ADA%20discus130908/Costing%20after%20revision/Yellow%20sheet.xls'#$''.$BG$59"</definedName>
    <definedName name="M1x" localSheetId="0">[11]Design!#REF!</definedName>
    <definedName name="M1x">[11]Design!#REF!</definedName>
    <definedName name="M1y" localSheetId="0">[11]Design!#REF!</definedName>
    <definedName name="M1y">[11]Design!#REF!</definedName>
    <definedName name="M2x" localSheetId="0">[11]Design!#REF!</definedName>
    <definedName name="M2x">[11]Design!#REF!</definedName>
    <definedName name="M2y" localSheetId="0">[11]Design!#REF!</definedName>
    <definedName name="M2y">[11]Design!#REF!</definedName>
    <definedName name="machinecut">'[10]Rate Analysis'!$E$25</definedName>
    <definedName name="machineoperator" localSheetId="0">#REF!</definedName>
    <definedName name="machineoperator">#REF!</definedName>
    <definedName name="machinerubbing" localSheetId="0">#REF!</definedName>
    <definedName name="machinerubbing">#REF!</definedName>
    <definedName name="main3" localSheetId="0">#REF!</definedName>
    <definedName name="main3">#REF!</definedName>
    <definedName name="marble18mm" localSheetId="0">#REF!</definedName>
    <definedName name="marble18mm">#REF!</definedName>
    <definedName name="MARCH" localSheetId="0">#REF!</definedName>
    <definedName name="MARCH">#REF!</definedName>
    <definedName name="march_qty" localSheetId="0">#REF!</definedName>
    <definedName name="march_qty">#REF!</definedName>
    <definedName name="mason">'[10]Rate Analysis'!$E$6</definedName>
    <definedName name="mason1" localSheetId="0">#REF!</definedName>
    <definedName name="mason1">#REF!</definedName>
    <definedName name="mason2" localSheetId="0">#REF!</definedName>
    <definedName name="mason2">#REF!</definedName>
    <definedName name="mason3" localSheetId="0">#REF!</definedName>
    <definedName name="mason3">#REF!</definedName>
    <definedName name="mason4" localSheetId="0">#REF!</definedName>
    <definedName name="mason4">#REF!</definedName>
    <definedName name="mason5" localSheetId="0">#REF!</definedName>
    <definedName name="mason5">#REF!</definedName>
    <definedName name="mason6" localSheetId="0">#REF!</definedName>
    <definedName name="mason6">#REF!</definedName>
    <definedName name="masonavg" localSheetId="0">#REF!</definedName>
    <definedName name="masonavg">#REF!</definedName>
    <definedName name="mate" localSheetId="0">#REF!</definedName>
    <definedName name="mate">#REF!</definedName>
    <definedName name="MEAU">[28]PL1!$A$1:$L$178</definedName>
    <definedName name="MECHANICAL" localSheetId="0">#REF!</definedName>
    <definedName name="MECHANICAL">#REF!</definedName>
    <definedName name="METALWORK" localSheetId="0">[3]A.O.R.!#REF!</definedName>
    <definedName name="METALWORK">[3]A.O.R.!#REF!</definedName>
    <definedName name="mhr" localSheetId="0">#REF!</definedName>
    <definedName name="mhr">#REF!</definedName>
    <definedName name="mildsteel" localSheetId="0">#REF!</definedName>
    <definedName name="mildsteel">#REF!</definedName>
    <definedName name="mirror">[29]Rates!$D$139</definedName>
    <definedName name="MISC._LABOURS" localSheetId="0">#REF!</definedName>
    <definedName name="MISC._LABOURS">#REF!</definedName>
    <definedName name="MISC_EXPENCES" localSheetId="0">#REF!</definedName>
    <definedName name="MISC_EXPENCES">#REF!</definedName>
    <definedName name="mistry" localSheetId="0">#REF!</definedName>
    <definedName name="mistry">#REF!</definedName>
    <definedName name="mixer" localSheetId="0">#REF!</definedName>
    <definedName name="mixer">#REF!</definedName>
    <definedName name="mixeroperator" localSheetId="0">#REF!</definedName>
    <definedName name="mixeroperator">#REF!</definedName>
    <definedName name="mkmk" localSheetId="0">#REF!</definedName>
    <definedName name="mkmk">#REF!</definedName>
    <definedName name="MOB_ADVANCE" localSheetId="0">#REF!</definedName>
    <definedName name="MOB_ADVANCE">#REF!</definedName>
    <definedName name="Montagesatz" localSheetId="0">#REF!</definedName>
    <definedName name="Montagesatz">#REF!</definedName>
    <definedName name="mosictile1" localSheetId="0">#REF!</definedName>
    <definedName name="mosictile1">#REF!</definedName>
    <definedName name="MS200202rev2" localSheetId="0">#REF!</definedName>
    <definedName name="MS200202rev2">#REF!</definedName>
    <definedName name="ms2002may1706" localSheetId="0">#REF!</definedName>
    <definedName name="ms2002may1706">#REF!</definedName>
    <definedName name="msandplaster3" localSheetId="0">#REF!</definedName>
    <definedName name="msandplaster3">#REF!</definedName>
    <definedName name="msandplaster6" localSheetId="0">#REF!</definedName>
    <definedName name="msandplaster6">#REF!</definedName>
    <definedName name="msjune1807" localSheetId="0">#REF!</definedName>
    <definedName name="msjune1807">#REF!</definedName>
    <definedName name="mspipe50mmkg">'[6]data sheet'!$K$72</definedName>
    <definedName name="MSsteelbar" localSheetId="0">'[9]data sheet'!#REF!</definedName>
    <definedName name="MSsteelbar">'[9]data sheet'!#REF!</definedName>
    <definedName name="mstube40mm" localSheetId="0">#REF!</definedName>
    <definedName name="mstube40mm">#REF!</definedName>
    <definedName name="mstube40mm2" localSheetId="0">#REF!</definedName>
    <definedName name="mstube40mm2">#REF!</definedName>
    <definedName name="mstube40mmkg" localSheetId="0">#REF!</definedName>
    <definedName name="mstube40mmkg">#REF!</definedName>
    <definedName name="NAME" localSheetId="0">[26]sheeet7!#REF!</definedName>
    <definedName name="NAME">[26]sheeet7!#REF!</definedName>
    <definedName name="NameofWork" localSheetId="0">#REF!</definedName>
    <definedName name="NameofWork">#REF!</definedName>
    <definedName name="ndfond" localSheetId="0">#REF!</definedName>
    <definedName name="ndfond">#REF!</definedName>
    <definedName name="Net_Final_for_A__B__Extd_basement" localSheetId="0">#REF!</definedName>
    <definedName name="Net_Final_for_A__B__Extd_basement">#REF!</definedName>
    <definedName name="NetAmtHide">[1]InvoiceDetails!$D$3:$G$3,[1]InvoiceDetails!$J$3:$BZ$3,[1]InvoiceDetails!$CB$3</definedName>
    <definedName name="new" localSheetId="0">[26]sheeet7!#REF!</definedName>
    <definedName name="new">[26]sheeet7!#REF!</definedName>
    <definedName name="njb" hidden="1">{#N/A,#N/A,FALSE,"abs";#N/A,#N/A,FALSE,"Annex-I";#N/A,#N/A,FALSE,"Annex-II";#N/A,#N/A,FALSE,"Annex-III";#N/A,#N/A,FALSE,"Annex-IV";#N/A,#N/A,FALSE,"Annex-V";#N/A,#N/A,FALSE,"Annex-VI"}</definedName>
    <definedName name="nnn" localSheetId="0">#REF!</definedName>
    <definedName name="nnn">#REF!</definedName>
    <definedName name="nnnnm" localSheetId="0">#REF!</definedName>
    <definedName name="nnnnm">#REF!</definedName>
    <definedName name="nonmodularbiks" localSheetId="0">#REF!</definedName>
    <definedName name="nonmodularbiks">#REF!</definedName>
    <definedName name="NOV" localSheetId="0">#REF!</definedName>
    <definedName name="NOV">#REF!</definedName>
    <definedName name="nsdd" localSheetId="0">#REF!</definedName>
    <definedName name="nsdd">#REF!</definedName>
    <definedName name="obasic">[30]AOR!$K$689</definedName>
    <definedName name="OBD" localSheetId="0">#REF!</definedName>
    <definedName name="OBD">#REF!</definedName>
    <definedName name="occpnt" localSheetId="0">#REF!</definedName>
    <definedName name="occpnt">#REF!</definedName>
    <definedName name="OFFICE_FURNITURE" localSheetId="0">#REF!</definedName>
    <definedName name="OFFICE_FURNITURE">#REF!</definedName>
    <definedName name="OFFICE_STATIONERY" localSheetId="0">#REF!</definedName>
    <definedName name="OFFICE_STATIONERY">#REF!</definedName>
    <definedName name="offtop1" localSheetId="0">#REF!</definedName>
    <definedName name="offtop1">#REF!</definedName>
    <definedName name="ofinal" localSheetId="0">[30]AOR!#REF!</definedName>
    <definedName name="ofinal">[30]AOR!#REF!</definedName>
    <definedName name="OLE_LINK11_11">NA()</definedName>
    <definedName name="OLE_LINK11_2">NA()</definedName>
    <definedName name="OLE_LINK11_5" localSheetId="0">[31]CONC!#REF!</definedName>
    <definedName name="OLE_LINK11_5">[31]CONC!#REF!</definedName>
    <definedName name="OLE_LINK2_11">NA()</definedName>
    <definedName name="OLE_LINK3_11">NA()</definedName>
    <definedName name="OLE_LINK3_2">NA()</definedName>
    <definedName name="OLE_LINK3_5" localSheetId="0">[31]CONC!#REF!</definedName>
    <definedName name="OLE_LINK3_5">[31]CONC!#REF!</definedName>
    <definedName name="OLE_LINK4_11">NA()</definedName>
    <definedName name="OLE_LINK4_2">NA()</definedName>
    <definedName name="OLE_LINK4_5" localSheetId="0">[31]CONC!#REF!</definedName>
    <definedName name="OLE_LINK4_5">[31]CONC!#REF!</definedName>
    <definedName name="OLE_LINK5_11">NA()</definedName>
    <definedName name="OLE_LINK5_2">NA()</definedName>
    <definedName name="OLE_LINK5_5" localSheetId="0">[31]CONC!#REF!</definedName>
    <definedName name="OLE_LINK5_5">[31]CONC!#REF!</definedName>
    <definedName name="OLE_LINK6_11">NA()</definedName>
    <definedName name="OLE_LINK6_2">NA()</definedName>
    <definedName name="OLE_LINK6_5" localSheetId="0">[31]CONC!#REF!</definedName>
    <definedName name="OLE_LINK6_5">[31]CONC!#REF!</definedName>
    <definedName name="OUT_STATION_CHARGES" localSheetId="0">#REF!</definedName>
    <definedName name="OUT_STATION_CHARGES">#REF!</definedName>
    <definedName name="Overall_Loading" localSheetId="0">#REF!</definedName>
    <definedName name="Overall_Loading">#REF!</definedName>
    <definedName name="p" localSheetId="0">#REF!</definedName>
    <definedName name="p">#REF!</definedName>
    <definedName name="P1R" localSheetId="0">'[21]Fill this out first...'!#REF!</definedName>
    <definedName name="P1R">'[21]Fill this out first...'!#REF!</definedName>
    <definedName name="P2R" localSheetId="0">'[21]Fill this out first...'!#REF!</definedName>
    <definedName name="P2R">'[21]Fill this out first...'!#REF!</definedName>
    <definedName name="P3R" localSheetId="0">'[21]Fill this out first...'!#REF!</definedName>
    <definedName name="P3R">'[21]Fill this out first...'!#REF!</definedName>
    <definedName name="P4R" localSheetId="0">'[21]Fill this out first...'!#REF!</definedName>
    <definedName name="P4R">'[21]Fill this out first...'!#REF!</definedName>
    <definedName name="P5R" localSheetId="0">'[21]Fill this out first...'!#REF!</definedName>
    <definedName name="P5R">'[21]Fill this out first...'!#REF!</definedName>
    <definedName name="Painter" localSheetId="0">#REF!</definedName>
    <definedName name="Painter">#REF!</definedName>
    <definedName name="Pane2" localSheetId="0">#REF!</definedName>
    <definedName name="Pane2">#REF!</definedName>
    <definedName name="Partysanitary" localSheetId="0">#REF!</definedName>
    <definedName name="Partysanitary">#REF!</definedName>
    <definedName name="paver60mm" localSheetId="0">'[9]data sheet'!#REF!</definedName>
    <definedName name="paver60mm">'[9]data sheet'!#REF!</definedName>
    <definedName name="Pbx" localSheetId="0">[11]Design!#REF!</definedName>
    <definedName name="Pbx">[11]Design!#REF!</definedName>
    <definedName name="Pby" localSheetId="0">[11]Design!#REF!</definedName>
    <definedName name="Pby">[11]Design!#REF!</definedName>
    <definedName name="PerClmDAS" localSheetId="0">[20]PersClms!#REF!</definedName>
    <definedName name="PerClmDAS">[20]PersClms!#REF!</definedName>
    <definedName name="PERFORMANCE" localSheetId="0">#REF!</definedName>
    <definedName name="PERFORMANCE">#REF!</definedName>
    <definedName name="PhaseCode">'[21]Fill this out first...'!$D$17</definedName>
    <definedName name="pigment" localSheetId="0">#REF!</definedName>
    <definedName name="pigment">#REF!</definedName>
    <definedName name="Piling1" hidden="1">{#N/A,#N/A,FALSE,"abs";#N/A,#N/A,FALSE,"Annex-I";#N/A,#N/A,FALSE,"Annex-II";#N/A,#N/A,FALSE,"Annex-III";#N/A,#N/A,FALSE,"Annex-IV";#N/A,#N/A,FALSE,"Annex-V";#N/A,#N/A,FALSE,"Annex-VI"}</definedName>
    <definedName name="pinkprimer" localSheetId="0">'[9]data sheet'!#REF!</definedName>
    <definedName name="pinkprimer">'[9]data sheet'!#REF!</definedName>
    <definedName name="PLACE_OF_POSTING" localSheetId="0">[26]sheeet7!#REF!</definedName>
    <definedName name="PLACE_OF_POSTING">[26]sheeet7!#REF!</definedName>
    <definedName name="PLACEOFPOSTING" localSheetId="0">[26]sheeet7!#REF!</definedName>
    <definedName name="PLACEOFPOSTING">[26]sheeet7!#REF!</definedName>
    <definedName name="plank" localSheetId="0">#REF!</definedName>
    <definedName name="plank">#REF!</definedName>
    <definedName name="plants" hidden="1">{#N/A,#N/A,FALSE,"abs";#N/A,#N/A,FALSE,"Annex-I";#N/A,#N/A,FALSE,"Annex-II";#N/A,#N/A,FALSE,"Annex-III";#N/A,#N/A,FALSE,"Annex-IV";#N/A,#N/A,FALSE,"Annex-V";#N/A,#N/A,FALSE,"Annex-VI"}</definedName>
    <definedName name="PLANTS___MACHINERY" localSheetId="0">#REF!</definedName>
    <definedName name="PLANTS___MACHINERY">#REF!</definedName>
    <definedName name="PLastering" localSheetId="0">[1]WORD!#REF!</definedName>
    <definedName name="PLastering">[1]WORD!#REF!</definedName>
    <definedName name="Plasticemulsionpaint" localSheetId="0">'[9]data sheet'!#REF!</definedName>
    <definedName name="Plasticemulsionpaint">'[9]data sheet'!#REF!</definedName>
    <definedName name="plasticizer" localSheetId="0">#REF!</definedName>
    <definedName name="plasticizer">#REF!</definedName>
    <definedName name="plastizerkg" localSheetId="0">#REF!</definedName>
    <definedName name="plastizerkg">#REF!</definedName>
    <definedName name="POL" localSheetId="0">#REF!</definedName>
    <definedName name="POL">#REF!</definedName>
    <definedName name="powderpigment">'[10]Rate Analysis'!$E$67</definedName>
    <definedName name="powercoating" localSheetId="0">'[9]data sheet'!#REF!</definedName>
    <definedName name="powercoating">'[9]data sheet'!#REF!</definedName>
    <definedName name="powerhouse" localSheetId="0">#REF!</definedName>
    <definedName name="powerhouse">#REF!</definedName>
    <definedName name="PrevYears" localSheetId="0">'[21]Fill this out first...'!#REF!</definedName>
    <definedName name="PrevYears">'[21]Fill this out first...'!#REF!</definedName>
    <definedName name="price" localSheetId="0">#REF!</definedName>
    <definedName name="price">#REF!</definedName>
    <definedName name="price_7">"$#REF!.$E$71"</definedName>
    <definedName name="_xlnm.Print_Area" localSheetId="0">'PRICE BID'!$B$1:$I$241</definedName>
    <definedName name="_xlnm.Print_Area">#REF!</definedName>
    <definedName name="PRINT_AREA_MI" localSheetId="0">#REF!</definedName>
    <definedName name="PRINT_AREA_MI">#REF!</definedName>
    <definedName name="Print_titel" localSheetId="0">#REF!</definedName>
    <definedName name="Print_titel">#REF!</definedName>
    <definedName name="_xlnm.Print_Titles" localSheetId="0">'PRICE BID'!#REF!</definedName>
    <definedName name="_xlnm.Print_Titles">#N/A</definedName>
    <definedName name="project" localSheetId="0">#REF!</definedName>
    <definedName name="project">#REF!</definedName>
    <definedName name="ProjectLocation">'[21]Fill this out first...'!$D$10</definedName>
    <definedName name="ProjectNumber">'[21]Fill this out first...'!$D$16</definedName>
    <definedName name="ProjectSubtitle">'[21]Fill this out first...'!$D$9</definedName>
    <definedName name="ProjectTitle">'[21]Fill this out first...'!$D$8</definedName>
    <definedName name="prop2m" localSheetId="0">'[9]data sheet'!#REF!</definedName>
    <definedName name="prop2m">'[9]data sheet'!#REF!</definedName>
    <definedName name="prop3m" localSheetId="0">'[9]data sheet'!#REF!</definedName>
    <definedName name="prop3m">'[9]data sheet'!#REF!</definedName>
    <definedName name="prop4m" localSheetId="0">'[9]data sheet'!#REF!</definedName>
    <definedName name="prop4m">'[9]data sheet'!#REF!</definedName>
    <definedName name="Puz" localSheetId="0">[11]Design!#REF!</definedName>
    <definedName name="Puz">[11]Design!#REF!</definedName>
    <definedName name="QTY" localSheetId="0">#REF!</definedName>
    <definedName name="QTY">#REF!</definedName>
    <definedName name="Qty_as_on_apr" localSheetId="0">#REF!</definedName>
    <definedName name="Qty_as_on_apr">#REF!</definedName>
    <definedName name="Qty_as_on_apr1" localSheetId="0">#REF!</definedName>
    <definedName name="Qty_as_on_apr1">#REF!</definedName>
    <definedName name="R.C.C." localSheetId="0">[3]A.O.R.!#REF!</definedName>
    <definedName name="R.C.C.">[3]A.O.R.!#REF!</definedName>
    <definedName name="raj" localSheetId="0">[8]NetBillingSummary!#REF!</definedName>
    <definedName name="raj">[8]NetBillingSummary!#REF!</definedName>
    <definedName name="rara">[32]E1!$R$3</definedName>
    <definedName name="rate" localSheetId="0">#REF!</definedName>
    <definedName name="rate">#REF!</definedName>
    <definedName name="rate_7">"$#REF!.$E$71"</definedName>
    <definedName name="_xlnm.Recorder" localSheetId="0">#REF!</definedName>
    <definedName name="_xlnm.Recorder">#REF!</definedName>
    <definedName name="rect_4_415" localSheetId="0">#REF!</definedName>
    <definedName name="rect_4_415">#REF!</definedName>
    <definedName name="redoxide">'[10]Rate Analysis'!$E$64</definedName>
    <definedName name="redoxideprimer" localSheetId="0">'[9]data sheet'!#REF!</definedName>
    <definedName name="redoxideprimer">'[9]data sheet'!#REF!</definedName>
    <definedName name="reinforcementsteel">'[10]Rate Analysis'!$G$199</definedName>
    <definedName name="reinftsteel" comment="reinftsteel" localSheetId="0">#REF!</definedName>
    <definedName name="reinftsteel" comment="reinftsteel">#REF!</definedName>
    <definedName name="rel" localSheetId="0">#REF!</definedName>
    <definedName name="rel">#REF!</definedName>
    <definedName name="req" localSheetId="0">'[14]A.O.R r1Str'!#REF!</definedName>
    <definedName name="req">'[14]A.O.R r1Str'!#REF!</definedName>
    <definedName name="Reqd" localSheetId="0">'[14]A.O.R r1'!#REF!</definedName>
    <definedName name="Reqd">'[14]A.O.R r1'!#REF!</definedName>
    <definedName name="required" localSheetId="0">#REF!</definedName>
    <definedName name="required">#REF!</definedName>
    <definedName name="Rev" localSheetId="0">#REF!</definedName>
    <definedName name="Rev">#REF!</definedName>
    <definedName name="Revision" localSheetId="0">#REF!</definedName>
    <definedName name="Revision">#REF!</definedName>
    <definedName name="rig" localSheetId="0">#REF!</definedName>
    <definedName name="rig">#REF!</definedName>
    <definedName name="roadroller" localSheetId="0">#REF!</definedName>
    <definedName name="roadroller">#REF!</definedName>
    <definedName name="robot" localSheetId="0">#REF!</definedName>
    <definedName name="robot">#REF!</definedName>
    <definedName name="rockbreaker">'[9]data sheet'!$D$178</definedName>
    <definedName name="rockexcavator" localSheetId="0">#REF!</definedName>
    <definedName name="rockexcavator">#REF!</definedName>
    <definedName name="roller10t" localSheetId="0">#REF!</definedName>
    <definedName name="roller10t">#REF!</definedName>
    <definedName name="rolligshutter" localSheetId="0">'[9]data sheet'!#REF!</definedName>
    <definedName name="rolligshutter">'[9]data sheet'!#REF!</definedName>
    <definedName name="rosid" localSheetId="0">#REF!</definedName>
    <definedName name="rosid">#REF!</definedName>
    <definedName name="rrstone" localSheetId="0">#REF!</definedName>
    <definedName name="rrstone">#REF!</definedName>
    <definedName name="rub">'[10]Rate Analysis'!$E$24</definedName>
    <definedName name="s" localSheetId="0">'[33]BOQ_Direct_selling cost'!#REF!</definedName>
    <definedName name="s">'[33]BOQ_Direct_selling cost'!#REF!</definedName>
    <definedName name="S.NO." localSheetId="0">[26]sheeet7!#REF!</definedName>
    <definedName name="S.NO.">[26]sheeet7!#REF!</definedName>
    <definedName name="S0" localSheetId="0">#REF!</definedName>
    <definedName name="S0">#REF!</definedName>
    <definedName name="SAAA" localSheetId="0">#REF!</definedName>
    <definedName name="SAAA">#REF!</definedName>
    <definedName name="sae" localSheetId="0">#REF!</definedName>
    <definedName name="sae">#REF!</definedName>
    <definedName name="SALARY" localSheetId="0">[26]sheeet7!#REF!</definedName>
    <definedName name="SALARY">[26]sheeet7!#REF!</definedName>
    <definedName name="sanBasic" localSheetId="0">'[14]A.O.R r1'!#REF!</definedName>
    <definedName name="sanBasic">'[14]A.O.R r1'!#REF!</definedName>
    <definedName name="Sanitary_works" localSheetId="0">#REF!</definedName>
    <definedName name="Sanitary_works">#REF!</definedName>
    <definedName name="SanitaryBasic" localSheetId="0">#REF!</definedName>
    <definedName name="SanitaryBasic">#REF!</definedName>
    <definedName name="sbas" localSheetId="0">'[14]A.O.R r1Str'!#REF!</definedName>
    <definedName name="sbas">'[14]A.O.R r1Str'!#REF!</definedName>
    <definedName name="schools" localSheetId="0">#REF!</definedName>
    <definedName name="schools">#REF!</definedName>
    <definedName name="Sdate" localSheetId="0">#REF!</definedName>
    <definedName name="Sdate">#REF!</definedName>
    <definedName name="sdv" localSheetId="0">#REF!</definedName>
    <definedName name="sdv">#REF!</definedName>
    <definedName name="SEC._DEPOSIT" localSheetId="0">#REF!</definedName>
    <definedName name="SEC._DEPOSIT">#REF!</definedName>
    <definedName name="SECTION" localSheetId="0">#REF!</definedName>
    <definedName name="SECTION">#REF!</definedName>
    <definedName name="semiskilled">[34]TOPSHEET!$H$7</definedName>
    <definedName name="sept" localSheetId="0">#REF!</definedName>
    <definedName name="sept">#REF!</definedName>
    <definedName name="sheet" localSheetId="0">#REF!</definedName>
    <definedName name="sheet">#REF!</definedName>
    <definedName name="shivgoldgranite" localSheetId="0">#REF!</definedName>
    <definedName name="shivgoldgranite">#REF!</definedName>
    <definedName name="singleclip" localSheetId="0">#REF!</definedName>
    <definedName name="singleclip">#REF!</definedName>
    <definedName name="SITE_OFFICES" localSheetId="0">#REF!</definedName>
    <definedName name="SITE_OFFICES">#REF!</definedName>
    <definedName name="SITE_STAFF" localSheetId="0">#REF!</definedName>
    <definedName name="SITE_STAFF">#REF!</definedName>
    <definedName name="SITEWORKS" localSheetId="0">#REF!</definedName>
    <definedName name="SITEWORKS">#REF!</definedName>
    <definedName name="skilled">[34]TOPSHEET!$H$6</definedName>
    <definedName name="solidblock20cm" localSheetId="0">#REF!</definedName>
    <definedName name="solidblock20cm">#REF!</definedName>
    <definedName name="solidblock30" localSheetId="0">#REF!</definedName>
    <definedName name="solidblock30">#REF!</definedName>
    <definedName name="solidblock40thk15cm" localSheetId="0">#REF!</definedName>
    <definedName name="solidblock40thk15cm">#REF!</definedName>
    <definedName name="sprayer" localSheetId="0">'[9]data sheet'!#REF!</definedName>
    <definedName name="sprayer">'[9]data sheet'!#REF!</definedName>
    <definedName name="sps">[35]std.wt.!$A$1:$B$66</definedName>
    <definedName name="ss" localSheetId="0">#REF!</definedName>
    <definedName name="ss">#REF!</definedName>
    <definedName name="ssangle">'[10]Rate Analysis'!$E$39</definedName>
    <definedName name="ssbolts">'[10]Rate Analysis'!$E$76</definedName>
    <definedName name="ssbridgeclip">'[10]Rate Analysis'!$E$41</definedName>
    <definedName name="sschannel">'[10]Rate Analysis'!$E$40</definedName>
    <definedName name="sssingleclip">'[10]Rate Analysis'!$E$42</definedName>
    <definedName name="sssteel2" localSheetId="0">'[9]data sheet'!#REF!</definedName>
    <definedName name="sssteel2">'[9]data sheet'!#REF!</definedName>
    <definedName name="sssteel304">'[36]data sheet'!$H$19</definedName>
    <definedName name="ssw">'[10]Rate Analysis'!$E$44</definedName>
    <definedName name="sswallpanel">'[10]Rate Analysis'!$E$38</definedName>
    <definedName name="STAFF_REQUIRED_FOR_FINAL_BILL" localSheetId="0">#REF!</definedName>
    <definedName name="STAFF_REQUIRED_FOR_FINAL_BILL">#REF!</definedName>
    <definedName name="Stage">'[21]Fill this out first...'!$D$12</definedName>
    <definedName name="stainlesssteel" localSheetId="0">#REF!</definedName>
    <definedName name="stainlesssteel">#REF!</definedName>
    <definedName name="Staircase" localSheetId="0">#REF!</definedName>
    <definedName name="Staircase">#REF!</definedName>
    <definedName name="Staircase2" localSheetId="0">#REF!</definedName>
    <definedName name="Staircase2">#REF!</definedName>
    <definedName name="steamcoal" localSheetId="0">'[9]data sheet'!#REF!</definedName>
    <definedName name="steamcoal">'[9]data sheet'!#REF!</definedName>
    <definedName name="steel500" localSheetId="0">#REF!</definedName>
    <definedName name="steel500">#REF!</definedName>
    <definedName name="STITCP">'[37]Basic Rates'!$A$208</definedName>
    <definedName name="StrID" localSheetId="0">#REF!</definedName>
    <definedName name="StrID">#REF!</definedName>
    <definedName name="STRUCTURAL" localSheetId="0">#REF!</definedName>
    <definedName name="STRUCTURAL">#REF!</definedName>
    <definedName name="structuralsteel" localSheetId="0">#REF!</definedName>
    <definedName name="structuralsteel">#REF!</definedName>
    <definedName name="structuralsteelfinished">'[10]Rate Analysis'!$G$173</definedName>
    <definedName name="structure" localSheetId="0">#REF!</definedName>
    <definedName name="structure">#REF!</definedName>
    <definedName name="Subject" localSheetId="0">#REF!</definedName>
    <definedName name="Subject">#REF!</definedName>
    <definedName name="sumana" localSheetId="0">#REF!</definedName>
    <definedName name="sumana">#REF!</definedName>
    <definedName name="Summary" localSheetId="0">#REF!</definedName>
    <definedName name="Summary">#REF!</definedName>
    <definedName name="sundries" localSheetId="0">#REF!</definedName>
    <definedName name="sundries">#REF!</definedName>
    <definedName name="SURYA" localSheetId="0">#REF!</definedName>
    <definedName name="SURYA">#REF!</definedName>
    <definedName name="swgtp100x100">[18]Rates!$D$127</definedName>
    <definedName name="syntheticenamelpaint" localSheetId="0">'[9]data sheet'!#REF!</definedName>
    <definedName name="syntheticenamelpaint">'[9]data sheet'!#REF!</definedName>
    <definedName name="t" localSheetId="0">#REF!</definedName>
    <definedName name="t">#REF!</definedName>
    <definedName name="T_Basic_cost" localSheetId="0">#REF!</definedName>
    <definedName name="T_Basic_cost">#REF!</definedName>
    <definedName name="T_inTrans">[1]InvoiceDetails!$D$3:$G$3,[1]InvoiceDetails!$J$3:$BZ$3,[1]InvoiceDetails!$CB$3,[1]InvoiceDetails!$CC$3:$CH$3,[1]InvoiceDetails!$CI$3:$CL$3</definedName>
    <definedName name="T0" localSheetId="0">#REF!</definedName>
    <definedName name="T0">#REF!</definedName>
    <definedName name="Table" localSheetId="0">#REF!</definedName>
    <definedName name="Table">#REF!</definedName>
    <definedName name="table1">'[5]SPT vs PHI'!$E$2:$F$47</definedName>
    <definedName name="TABLE2" localSheetId="0">#REF!</definedName>
    <definedName name="TABLE2">#REF!</definedName>
    <definedName name="TableRange" localSheetId="0">#REF!</definedName>
    <definedName name="TableRange">#REF!</definedName>
    <definedName name="tanker" localSheetId="0">#REF!</definedName>
    <definedName name="tanker">#REF!</definedName>
    <definedName name="technician" localSheetId="0">'[9]data sheet'!#REF!</definedName>
    <definedName name="technician">'[9]data sheet'!#REF!</definedName>
    <definedName name="telescopicprop">'[10]Rate Analysis'!$E$46</definedName>
    <definedName name="temporary" localSheetId="0">City&amp;" "&amp;State</definedName>
    <definedName name="temporary">City&amp;" "&amp;State</definedName>
    <definedName name="TENDER_EXPENCES" localSheetId="0">#REF!</definedName>
    <definedName name="TENDER_EXPENCES">#REF!</definedName>
    <definedName name="terrazotile" localSheetId="0">#REF!</definedName>
    <definedName name="terrazotile">#REF!</definedName>
    <definedName name="textured">'[10]Rate Analysis'!$E$69</definedName>
    <definedName name="texturedpaint1" localSheetId="0">'[9]data sheet'!#REF!</definedName>
    <definedName name="texturedpaint1">'[9]data sheet'!#REF!</definedName>
    <definedName name="tg3pvc" localSheetId="0">#REF!</definedName>
    <definedName name="tg3pvc">#REF!</definedName>
    <definedName name="TIME_OF_COMPLETION" localSheetId="0">#REF!</definedName>
    <definedName name="TIME_OF_COMPLETION">#REF!</definedName>
    <definedName name="TIME_OF_FINAL_BILLING" localSheetId="0">#REF!</definedName>
    <definedName name="TIME_OF_FINAL_BILLING">#REF!</definedName>
    <definedName name="tipper" localSheetId="0">#REF!</definedName>
    <definedName name="tipper">#REF!</definedName>
    <definedName name="Title">'[38]Civil Boq'!$D$3</definedName>
    <definedName name="Title1" localSheetId="0">#REF!</definedName>
    <definedName name="Title1">#REF!</definedName>
    <definedName name="Title2" localSheetId="0">#REF!</definedName>
    <definedName name="Title2">#REF!</definedName>
    <definedName name="tol" localSheetId="0">#REF!</definedName>
    <definedName name="tol">#REF!</definedName>
    <definedName name="topl" localSheetId="0">#REF!</definedName>
    <definedName name="topl">#REF!</definedName>
    <definedName name="topn" localSheetId="0">#REF!</definedName>
    <definedName name="topn">#REF!</definedName>
    <definedName name="Tot_Investmetn" localSheetId="0">#REF!</definedName>
    <definedName name="Tot_Investmetn">#REF!</definedName>
    <definedName name="Total_Depn" localSheetId="0">#REF!</definedName>
    <definedName name="Total_Depn">#REF!</definedName>
    <definedName name="TOTAL_NO._OF_CEMENT_BAGS" localSheetId="0">#REF!</definedName>
    <definedName name="TOTAL_NO._OF_CEMENT_BAGS">#REF!</definedName>
    <definedName name="TOTAL_OH" localSheetId="0">#REF!</definedName>
    <definedName name="TOTAL_OH">#REF!</definedName>
    <definedName name="TOTAL_PCC" localSheetId="0">#REF!</definedName>
    <definedName name="TOTAL_PCC">#REF!</definedName>
    <definedName name="TOTAL_RCC" localSheetId="0">#REF!</definedName>
    <definedName name="TOTAL_RCC">#REF!</definedName>
    <definedName name="TRANSPORTATION_CHARGES" localSheetId="0">#REF!</definedName>
    <definedName name="TRANSPORTATION_CHARGES">#REF!</definedName>
    <definedName name="truck" localSheetId="0">#REF!</definedName>
    <definedName name="truck">#REF!</definedName>
    <definedName name="tube40">'[10]Rate Analysis'!$E$43</definedName>
    <definedName name="twentysa">'[10]Rate Analysis'!$F$133</definedName>
    <definedName name="type">'[21]Fill this out first...'!$D$13</definedName>
    <definedName name="Type3" localSheetId="0">#REF!</definedName>
    <definedName name="Type3">#REF!</definedName>
    <definedName name="UNITWT" localSheetId="0">#REF!</definedName>
    <definedName name="UNITWT">#REF!</definedName>
    <definedName name="unskilled">[34]TOPSHEET!$H$8</definedName>
    <definedName name="urinal1" localSheetId="0">'[9]data sheet'!#REF!</definedName>
    <definedName name="urinal1">'[9]data sheet'!#REF!</definedName>
    <definedName name="VASANTHA" localSheetId="0">#REF!</definedName>
    <definedName name="VASANTHA">#REF!</definedName>
    <definedName name="vertical_col_and_corner_walls" localSheetId="0">#REF!</definedName>
    <definedName name="vertical_col_and_corner_walls">#REF!</definedName>
    <definedName name="vibrator" localSheetId="0">#REF!</definedName>
    <definedName name="vibrator">#REF!</definedName>
    <definedName name="virtifiedtile1000sq" localSheetId="0">#REF!</definedName>
    <definedName name="virtifiedtile1000sq">#REF!</definedName>
    <definedName name="virtifiedtile1200sq" localSheetId="0">#REF!</definedName>
    <definedName name="virtifiedtile1200sq">#REF!</definedName>
    <definedName name="virtifiedtile300sq" localSheetId="0">#REF!</definedName>
    <definedName name="virtifiedtile300sq">#REF!</definedName>
    <definedName name="vitrified1000x1000">'[10]Rate Analysis'!$E$86</definedName>
    <definedName name="vitrified600x600">'[10]Rate Analysis'!$E$87</definedName>
    <definedName name="vitrifiedtile600sq" localSheetId="0">#REF!</definedName>
    <definedName name="vitrifiedtile600sq">#REF!</definedName>
    <definedName name="vitrifiedtile800sq" localSheetId="0">#REF!</definedName>
    <definedName name="vitrifiedtile800sq">#REF!</definedName>
    <definedName name="vitrigrano" localSheetId="0">#REF!</definedName>
    <definedName name="vitrigrano">#REF!</definedName>
    <definedName name="viv" localSheetId="0">#REF!</definedName>
    <definedName name="viv">#REF!</definedName>
    <definedName name="vvv" localSheetId="0">#REF!</definedName>
    <definedName name="vvv">#REF!</definedName>
    <definedName name="W" localSheetId="0">#REF!</definedName>
    <definedName name="W">#REF!</definedName>
    <definedName name="Waiting">"Picture 1"</definedName>
    <definedName name="wallpanel" localSheetId="0">#REF!</definedName>
    <definedName name="wallpanel">#REF!</definedName>
    <definedName name="WATER_CHARGES" localSheetId="0">#REF!</definedName>
    <definedName name="WATER_CHARGES">#REF!</definedName>
    <definedName name="wbasin">[29]Rates!$D$137</definedName>
    <definedName name="wetmixplant" localSheetId="0">#REF!</definedName>
    <definedName name="wetmixplant">#REF!</definedName>
    <definedName name="whitetiles6mm" localSheetId="0">#REF!</definedName>
    <definedName name="whitetiles6mm">#REF!</definedName>
    <definedName name="whitewaser" localSheetId="0">#REF!</definedName>
    <definedName name="whitewaser">#REF!</definedName>
    <definedName name="whitewaser\\" localSheetId="0">#REF!</definedName>
    <definedName name="whitewaser\\">#REF!</definedName>
    <definedName name="woodplank">'[10]Rate Analysis'!$E$52</definedName>
    <definedName name="WOODWORK" localSheetId="0">[3]A.O.R.!#REF!</definedName>
    <definedName name="WOODWORK">[3]A.O.R.!#REF!</definedName>
    <definedName name="work" localSheetId="0">#REF!</definedName>
    <definedName name="work">#REF!</definedName>
    <definedName name="wpmaterial" localSheetId="0">#REF!</definedName>
    <definedName name="wpmaterial">#REF!</definedName>
    <definedName name="wpmaterialkg" localSheetId="0">#REF!</definedName>
    <definedName name="wpmaterialkg">#REF!</definedName>
    <definedName name="wpmaterialsqm" localSheetId="0">#REF!</definedName>
    <definedName name="wpmaterialsqm">#REF!</definedName>
    <definedName name="wproof">'[10]Rate Analysis'!$E$83</definedName>
    <definedName name="wrn.cost." hidden="1">{#N/A,#N/A,FALSE,"abs";#N/A,#N/A,FALSE,"Annex-I";#N/A,#N/A,FALSE,"Annex-II";#N/A,#N/A,FALSE,"Annex-III";#N/A,#N/A,FALSE,"Annex-IV";#N/A,#N/A,FALSE,"Annex-V";#N/A,#N/A,FALSE,"Annex-VI"}</definedName>
    <definedName name="wrn.Full._.Report." hidden="1">{#N/A,#N/A,TRUE,"Front";#N/A,#N/A,TRUE,"Simple Letter";#N/A,#N/A,TRUE,"Inside";#N/A,#N/A,TRUE,"Contents";#N/A,#N/A,TRUE,"Basis";#N/A,#N/A,TRUE,"Inclusions";#N/A,#N/A,TRUE,"Exclusions";#N/A,#N/A,TRUE,"Areas";#N/A,#N/A,TRUE,"Summary";#N/A,#N/A,TRUE,"Detail"}</definedName>
    <definedName name="WT" localSheetId="0">#REF!</definedName>
    <definedName name="WT">#REF!</definedName>
    <definedName name="x" localSheetId="0">#REF!</definedName>
    <definedName name="x">#REF!</definedName>
    <definedName name="X980210_payment_printing_List" localSheetId="0">#REF!</definedName>
    <definedName name="X980210_payment_printing_List">#REF!</definedName>
    <definedName name="yes" localSheetId="0">#REF!</definedName>
    <definedName name="yes">#REF!</definedName>
    <definedName name="z" hidden="1">{#N/A,#N/A,TRUE,"Front";#N/A,#N/A,TRUE,"Simple Letter";#N/A,#N/A,TRUE,"Inside";#N/A,#N/A,TRUE,"Contents";#N/A,#N/A,TRUE,"Basis";#N/A,#N/A,TRUE,"Inclusions";#N/A,#N/A,TRUE,"Exclusions";#N/A,#N/A,TRUE,"Areas";#N/A,#N/A,TRUE,"Summary";#N/A,#N/A,TRUE,"Detail"}</definedName>
    <definedName name="zzz" localSheetId="0">#REF!</definedName>
    <definedName name="zzz">#REF!</definedName>
    <definedName name="zzzxx" localSheetId="0">#REF!</definedName>
    <definedName name="zzz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G12" i="1" s="1"/>
  <c r="H13" i="1"/>
  <c r="H14" i="1"/>
  <c r="G14" i="1" s="1"/>
  <c r="H15" i="1"/>
  <c r="G15" i="1" s="1"/>
  <c r="H16" i="1"/>
  <c r="H17" i="1"/>
  <c r="G17" i="1" s="1"/>
  <c r="H18" i="1"/>
  <c r="G18" i="1" s="1"/>
  <c r="H19" i="1"/>
  <c r="G19" i="1" s="1"/>
  <c r="H20" i="1"/>
  <c r="H21" i="1"/>
  <c r="G21" i="1" s="1"/>
  <c r="H22" i="1"/>
  <c r="G22" i="1" s="1"/>
  <c r="H23" i="1"/>
  <c r="G23" i="1" s="1"/>
  <c r="H24" i="1"/>
  <c r="H25" i="1"/>
  <c r="G25" i="1" s="1"/>
  <c r="H26" i="1"/>
  <c r="H27" i="1"/>
  <c r="G27" i="1" s="1"/>
  <c r="H28" i="1"/>
  <c r="G28" i="1" s="1"/>
  <c r="H29" i="1"/>
  <c r="H30" i="1"/>
  <c r="G30" i="1" s="1"/>
  <c r="H31" i="1"/>
  <c r="G31" i="1" s="1"/>
  <c r="H32" i="1"/>
  <c r="G32" i="1" s="1"/>
  <c r="H33" i="1"/>
  <c r="H34" i="1"/>
  <c r="G34" i="1" s="1"/>
  <c r="H35" i="1"/>
  <c r="G35" i="1" s="1"/>
  <c r="H36" i="1"/>
  <c r="G36" i="1" s="1"/>
  <c r="H37" i="1"/>
  <c r="H38" i="1"/>
  <c r="G38" i="1" s="1"/>
  <c r="H39" i="1"/>
  <c r="G39" i="1" s="1"/>
  <c r="H40" i="1"/>
  <c r="G40" i="1" s="1"/>
  <c r="H41" i="1"/>
  <c r="H42" i="1"/>
  <c r="G42" i="1" s="1"/>
  <c r="H43" i="1"/>
  <c r="G43" i="1" s="1"/>
  <c r="H44" i="1"/>
  <c r="H45" i="1"/>
  <c r="G45" i="1" s="1"/>
  <c r="H46" i="1"/>
  <c r="H47" i="1"/>
  <c r="G47" i="1" s="1"/>
  <c r="H48" i="1"/>
  <c r="G48" i="1" s="1"/>
  <c r="H49" i="1"/>
  <c r="G49" i="1" s="1"/>
  <c r="H50" i="1"/>
  <c r="H51" i="1"/>
  <c r="G51" i="1" s="1"/>
  <c r="H52" i="1"/>
  <c r="H53" i="1"/>
  <c r="G53" i="1" s="1"/>
  <c r="H54" i="1"/>
  <c r="H55" i="1"/>
  <c r="G55" i="1" s="1"/>
  <c r="H56" i="1"/>
  <c r="H57" i="1"/>
  <c r="G57" i="1" s="1"/>
  <c r="H58" i="1"/>
  <c r="G58" i="1" s="1"/>
  <c r="H59" i="1"/>
  <c r="G59" i="1" s="1"/>
  <c r="H60" i="1"/>
  <c r="G60" i="1" s="1"/>
  <c r="H61" i="1"/>
  <c r="G61" i="1" s="1"/>
  <c r="H62" i="1"/>
  <c r="G62" i="1" s="1"/>
  <c r="H63" i="1"/>
  <c r="G63" i="1" s="1"/>
  <c r="H64" i="1"/>
  <c r="G64" i="1" s="1"/>
  <c r="H65" i="1"/>
  <c r="G65" i="1" s="1"/>
  <c r="H66" i="1"/>
  <c r="H67" i="1"/>
  <c r="G67" i="1" s="1"/>
  <c r="H68" i="1"/>
  <c r="G68" i="1" s="1"/>
  <c r="H69" i="1"/>
  <c r="G69" i="1" s="1"/>
  <c r="H70" i="1"/>
  <c r="H71" i="1"/>
  <c r="G71" i="1" s="1"/>
  <c r="H72" i="1"/>
  <c r="G72" i="1" s="1"/>
  <c r="H73" i="1"/>
  <c r="G73" i="1" s="1"/>
  <c r="H74" i="1"/>
  <c r="G74" i="1" s="1"/>
  <c r="H75" i="1"/>
  <c r="G75" i="1" s="1"/>
  <c r="H76" i="1"/>
  <c r="H77" i="1"/>
  <c r="G77" i="1" s="1"/>
  <c r="H78" i="1"/>
  <c r="H79" i="1"/>
  <c r="G79" i="1" s="1"/>
  <c r="H80" i="1"/>
  <c r="H81" i="1"/>
  <c r="G81" i="1" s="1"/>
  <c r="H82" i="1"/>
  <c r="G82" i="1" s="1"/>
  <c r="H83" i="1"/>
  <c r="G83" i="1" s="1"/>
  <c r="H84" i="1"/>
  <c r="G84" i="1" s="1"/>
  <c r="H85" i="1"/>
  <c r="G85" i="1" s="1"/>
  <c r="H86" i="1"/>
  <c r="G86" i="1" s="1"/>
  <c r="H87" i="1"/>
  <c r="G87" i="1" s="1"/>
  <c r="H88" i="1"/>
  <c r="G88" i="1" s="1"/>
  <c r="H89" i="1"/>
  <c r="G89" i="1" s="1"/>
  <c r="H90" i="1"/>
  <c r="G90" i="1" s="1"/>
  <c r="H91" i="1"/>
  <c r="G91" i="1" s="1"/>
  <c r="H92" i="1"/>
  <c r="H93" i="1"/>
  <c r="H94" i="1"/>
  <c r="G94" i="1" s="1"/>
  <c r="H95" i="1"/>
  <c r="G95" i="1" s="1"/>
  <c r="H96" i="1"/>
  <c r="G96" i="1" s="1"/>
  <c r="H97" i="1"/>
  <c r="G97" i="1" s="1"/>
  <c r="H98" i="1"/>
  <c r="H99" i="1"/>
  <c r="G99" i="1" s="1"/>
  <c r="H100" i="1"/>
  <c r="G100" i="1" s="1"/>
  <c r="H101" i="1"/>
  <c r="G101" i="1" s="1"/>
  <c r="H102" i="1"/>
  <c r="G102" i="1" s="1"/>
  <c r="H103" i="1"/>
  <c r="H104" i="1"/>
  <c r="G104" i="1" s="1"/>
  <c r="H105" i="1"/>
  <c r="G105" i="1" s="1"/>
  <c r="H106" i="1"/>
  <c r="H107" i="1"/>
  <c r="G107" i="1" s="1"/>
  <c r="H108" i="1"/>
  <c r="G108" i="1" s="1"/>
  <c r="H109" i="1"/>
  <c r="G109" i="1" s="1"/>
  <c r="H110" i="1"/>
  <c r="H111" i="1"/>
  <c r="G111" i="1" s="1"/>
  <c r="H112" i="1"/>
  <c r="G112" i="1" s="1"/>
  <c r="H113" i="1"/>
  <c r="G113" i="1" s="1"/>
  <c r="H114" i="1"/>
  <c r="G114" i="1" s="1"/>
  <c r="H115" i="1"/>
  <c r="H116" i="1"/>
  <c r="G116" i="1" s="1"/>
  <c r="H117" i="1"/>
  <c r="G117" i="1" s="1"/>
  <c r="H118" i="1"/>
  <c r="H119" i="1"/>
  <c r="G119" i="1" s="1"/>
  <c r="H120" i="1"/>
  <c r="G120" i="1" s="1"/>
  <c r="H121" i="1"/>
  <c r="G121" i="1" s="1"/>
  <c r="H122" i="1"/>
  <c r="G122" i="1" s="1"/>
  <c r="H123" i="1"/>
  <c r="G123" i="1" s="1"/>
  <c r="H124" i="1"/>
  <c r="H125" i="1"/>
  <c r="G125" i="1" s="1"/>
  <c r="H126" i="1"/>
  <c r="G126" i="1" s="1"/>
  <c r="H127" i="1"/>
  <c r="H128" i="1"/>
  <c r="G128" i="1" s="1"/>
  <c r="H129" i="1"/>
  <c r="G129" i="1" s="1"/>
  <c r="H130" i="1"/>
  <c r="H131" i="1"/>
  <c r="G131" i="1" s="1"/>
  <c r="H132" i="1"/>
  <c r="G132" i="1" s="1"/>
  <c r="H133" i="1"/>
  <c r="G133" i="1" s="1"/>
  <c r="H134" i="1"/>
  <c r="H135" i="1"/>
  <c r="G135" i="1" s="1"/>
  <c r="H136" i="1"/>
  <c r="G136" i="1" s="1"/>
  <c r="H137" i="1"/>
  <c r="G137" i="1" s="1"/>
  <c r="H138" i="1"/>
  <c r="H139" i="1"/>
  <c r="G139" i="1" s="1"/>
  <c r="H140" i="1"/>
  <c r="G140" i="1" s="1"/>
  <c r="H141" i="1"/>
  <c r="G141" i="1" s="1"/>
  <c r="H142" i="1"/>
  <c r="G142" i="1" s="1"/>
  <c r="H143" i="1"/>
  <c r="G143" i="1" s="1"/>
  <c r="H144" i="1"/>
  <c r="H145" i="1"/>
  <c r="G145" i="1" s="1"/>
  <c r="H146" i="1"/>
  <c r="G146" i="1" s="1"/>
  <c r="H147" i="1"/>
  <c r="G147" i="1" s="1"/>
  <c r="H148" i="1"/>
  <c r="G148" i="1" s="1"/>
  <c r="H149" i="1"/>
  <c r="G149" i="1" s="1"/>
  <c r="H150" i="1"/>
  <c r="G150" i="1" s="1"/>
  <c r="H151" i="1"/>
  <c r="H152" i="1"/>
  <c r="G152" i="1" s="1"/>
  <c r="H153" i="1"/>
  <c r="G153" i="1" s="1"/>
  <c r="H154" i="1"/>
  <c r="G154" i="1" s="1"/>
  <c r="H155" i="1"/>
  <c r="G155" i="1" s="1"/>
  <c r="H156" i="1"/>
  <c r="G156" i="1" s="1"/>
  <c r="H157" i="1"/>
  <c r="G157" i="1" s="1"/>
  <c r="H158" i="1"/>
  <c r="G158" i="1" s="1"/>
  <c r="H159" i="1"/>
  <c r="G159" i="1" s="1"/>
  <c r="H160" i="1"/>
  <c r="G160" i="1" s="1"/>
  <c r="H161" i="1"/>
  <c r="H162" i="1"/>
  <c r="G162" i="1" s="1"/>
  <c r="H163" i="1"/>
  <c r="G163" i="1" s="1"/>
  <c r="H164" i="1"/>
  <c r="G164" i="1" s="1"/>
  <c r="H165" i="1"/>
  <c r="G165" i="1" s="1"/>
  <c r="H166" i="1"/>
  <c r="G166" i="1" s="1"/>
  <c r="H167" i="1"/>
  <c r="H168" i="1"/>
  <c r="H169" i="1"/>
  <c r="G169" i="1" s="1"/>
  <c r="H170" i="1"/>
  <c r="H171" i="1"/>
  <c r="G171" i="1" s="1"/>
  <c r="H172" i="1"/>
  <c r="H173" i="1"/>
  <c r="G173" i="1" s="1"/>
  <c r="H174" i="1"/>
  <c r="G174" i="1" s="1"/>
  <c r="H175" i="1"/>
  <c r="H176" i="1"/>
  <c r="G176" i="1" s="1"/>
  <c r="H177" i="1"/>
  <c r="G177" i="1" s="1"/>
  <c r="H178" i="1"/>
  <c r="G178" i="1" s="1"/>
  <c r="H179" i="1"/>
  <c r="G179" i="1" s="1"/>
  <c r="H180" i="1"/>
  <c r="G180" i="1" s="1"/>
  <c r="H181" i="1"/>
  <c r="H182" i="1"/>
  <c r="H183" i="1"/>
  <c r="G183" i="1" s="1"/>
  <c r="H184" i="1"/>
  <c r="H185" i="1"/>
  <c r="G185" i="1" s="1"/>
  <c r="H186" i="1"/>
  <c r="G186" i="1" s="1"/>
  <c r="H187" i="1"/>
  <c r="G187" i="1" s="1"/>
  <c r="H188" i="1"/>
  <c r="G188" i="1" s="1"/>
  <c r="H189" i="1"/>
  <c r="G189" i="1" s="1"/>
  <c r="H190" i="1"/>
  <c r="G190" i="1" s="1"/>
  <c r="H191" i="1"/>
  <c r="G191" i="1" s="1"/>
  <c r="H192" i="1"/>
  <c r="G192" i="1" s="1"/>
  <c r="H193" i="1"/>
  <c r="H194" i="1"/>
  <c r="G194" i="1" s="1"/>
  <c r="H195" i="1"/>
  <c r="G195" i="1" s="1"/>
  <c r="H196" i="1"/>
  <c r="H197" i="1"/>
  <c r="G197" i="1" s="1"/>
  <c r="H198" i="1"/>
  <c r="G198" i="1" s="1"/>
  <c r="H199" i="1"/>
  <c r="G199" i="1" s="1"/>
  <c r="H200" i="1"/>
  <c r="G200" i="1" s="1"/>
  <c r="H201" i="1"/>
  <c r="G201" i="1" s="1"/>
  <c r="H202" i="1"/>
  <c r="G202" i="1" s="1"/>
  <c r="H203" i="1"/>
  <c r="G203" i="1" s="1"/>
  <c r="H204" i="1"/>
  <c r="H205" i="1"/>
  <c r="G205" i="1" s="1"/>
  <c r="H206" i="1"/>
  <c r="G206" i="1" s="1"/>
  <c r="H207" i="1"/>
  <c r="G207" i="1" s="1"/>
  <c r="H208" i="1"/>
  <c r="G208" i="1" s="1"/>
  <c r="H209" i="1"/>
  <c r="G209" i="1" s="1"/>
  <c r="H210" i="1"/>
  <c r="H211" i="1"/>
  <c r="G211" i="1" s="1"/>
  <c r="H212" i="1"/>
  <c r="G212" i="1" s="1"/>
  <c r="H213" i="1"/>
  <c r="G213" i="1" s="1"/>
  <c r="H214" i="1"/>
  <c r="H215" i="1"/>
  <c r="G215" i="1" s="1"/>
  <c r="H216" i="1"/>
  <c r="G216" i="1" s="1"/>
  <c r="H217" i="1"/>
  <c r="G217" i="1" s="1"/>
  <c r="H218" i="1"/>
  <c r="G218" i="1" s="1"/>
  <c r="H219" i="1"/>
  <c r="H220" i="1"/>
  <c r="G220" i="1" s="1"/>
  <c r="H221" i="1"/>
  <c r="G221" i="1" s="1"/>
  <c r="H222" i="1"/>
  <c r="G222" i="1" s="1"/>
  <c r="H223" i="1"/>
  <c r="G223" i="1" s="1"/>
  <c r="H224" i="1"/>
  <c r="G224" i="1" s="1"/>
  <c r="H225" i="1"/>
  <c r="H226" i="1"/>
  <c r="H227" i="1"/>
  <c r="G227" i="1" s="1"/>
  <c r="H228" i="1"/>
  <c r="H229" i="1"/>
  <c r="G229" i="1" s="1"/>
  <c r="H11" i="1"/>
  <c r="G11" i="1" s="1"/>
  <c r="I229" i="1" l="1"/>
  <c r="I227" i="1"/>
  <c r="I224" i="1"/>
  <c r="I223" i="1"/>
  <c r="I222" i="1"/>
  <c r="I221" i="1"/>
  <c r="I220" i="1"/>
  <c r="I218" i="1"/>
  <c r="I217" i="1"/>
  <c r="I216" i="1"/>
  <c r="I215" i="1"/>
  <c r="I213" i="1"/>
  <c r="I212" i="1"/>
  <c r="I211" i="1"/>
  <c r="I209" i="1"/>
  <c r="I208" i="1"/>
  <c r="I207" i="1"/>
  <c r="I206" i="1"/>
  <c r="I205" i="1"/>
  <c r="I203" i="1"/>
  <c r="I202" i="1"/>
  <c r="I201" i="1"/>
  <c r="I200" i="1"/>
  <c r="I199" i="1"/>
  <c r="I198" i="1"/>
  <c r="I197" i="1"/>
  <c r="I195" i="1"/>
  <c r="I194" i="1"/>
  <c r="I192" i="1"/>
  <c r="I191" i="1"/>
  <c r="I190" i="1"/>
  <c r="I189" i="1"/>
  <c r="I188" i="1"/>
  <c r="I187" i="1"/>
  <c r="I186" i="1"/>
  <c r="I185" i="1"/>
  <c r="I183" i="1"/>
  <c r="I180" i="1"/>
  <c r="I179" i="1"/>
  <c r="I178" i="1"/>
  <c r="I177" i="1"/>
  <c r="I176" i="1"/>
  <c r="I174" i="1"/>
  <c r="I173" i="1"/>
  <c r="I171" i="1"/>
  <c r="I169" i="1"/>
  <c r="I166" i="1"/>
  <c r="I165" i="1"/>
  <c r="I164" i="1"/>
  <c r="I163" i="1"/>
  <c r="I162" i="1"/>
  <c r="I160" i="1"/>
  <c r="I159" i="1"/>
  <c r="I158" i="1"/>
  <c r="I157" i="1"/>
  <c r="I156" i="1"/>
  <c r="I155" i="1"/>
  <c r="I154" i="1"/>
  <c r="I153" i="1"/>
  <c r="I152" i="1"/>
  <c r="I150" i="1"/>
  <c r="I149" i="1"/>
  <c r="I148" i="1"/>
  <c r="I147" i="1"/>
  <c r="I146" i="1"/>
  <c r="I145" i="1"/>
  <c r="I143" i="1"/>
  <c r="I142" i="1"/>
  <c r="I141" i="1"/>
  <c r="I140" i="1"/>
  <c r="I139" i="1"/>
  <c r="I137" i="1"/>
  <c r="I136" i="1"/>
  <c r="I135" i="1"/>
  <c r="I133" i="1"/>
  <c r="I132" i="1"/>
  <c r="I131" i="1"/>
  <c r="I129" i="1"/>
  <c r="I128" i="1"/>
  <c r="I126" i="1"/>
  <c r="I125" i="1"/>
  <c r="I123" i="1"/>
  <c r="I122" i="1"/>
  <c r="I121" i="1"/>
  <c r="I120" i="1"/>
  <c r="I119" i="1"/>
  <c r="I117" i="1"/>
  <c r="I116" i="1"/>
  <c r="I114" i="1"/>
  <c r="I113" i="1"/>
  <c r="I112" i="1"/>
  <c r="I111" i="1"/>
  <c r="I109" i="1"/>
  <c r="I108" i="1"/>
  <c r="I107" i="1"/>
  <c r="I105" i="1"/>
  <c r="I104" i="1"/>
  <c r="I102" i="1"/>
  <c r="I101" i="1"/>
  <c r="I100" i="1"/>
  <c r="I99" i="1"/>
  <c r="I97" i="1"/>
  <c r="I96" i="1"/>
  <c r="I95" i="1"/>
  <c r="I94" i="1"/>
  <c r="I91" i="1"/>
  <c r="I90" i="1"/>
  <c r="I89" i="1"/>
  <c r="I88" i="1"/>
  <c r="I87" i="1"/>
  <c r="I86" i="1"/>
  <c r="I85" i="1"/>
  <c r="I84" i="1"/>
  <c r="I83" i="1"/>
  <c r="I82" i="1"/>
  <c r="I81" i="1"/>
  <c r="I79" i="1"/>
  <c r="I77" i="1"/>
  <c r="I75" i="1"/>
  <c r="I74" i="1"/>
  <c r="I73" i="1"/>
  <c r="I72" i="1"/>
  <c r="I71" i="1"/>
  <c r="I69" i="1"/>
  <c r="I68" i="1"/>
  <c r="I67" i="1"/>
  <c r="I65" i="1"/>
  <c r="I64" i="1"/>
  <c r="I63" i="1"/>
  <c r="I62" i="1"/>
  <c r="I61" i="1"/>
  <c r="I60" i="1"/>
  <c r="I59" i="1"/>
  <c r="I58" i="1"/>
  <c r="I57" i="1"/>
  <c r="I55" i="1"/>
  <c r="I53" i="1"/>
  <c r="I51" i="1"/>
  <c r="I49" i="1"/>
  <c r="I48" i="1"/>
  <c r="I47" i="1"/>
  <c r="I45" i="1"/>
  <c r="I43" i="1"/>
  <c r="I42" i="1"/>
  <c r="I40" i="1"/>
  <c r="I39" i="1"/>
  <c r="I38" i="1"/>
  <c r="I36" i="1"/>
  <c r="I35" i="1"/>
  <c r="I34" i="1"/>
  <c r="I32" i="1"/>
  <c r="I31" i="1"/>
  <c r="I30" i="1"/>
  <c r="I28" i="1"/>
  <c r="I27" i="1"/>
  <c r="I25" i="1"/>
  <c r="I23" i="1"/>
  <c r="I22" i="1"/>
  <c r="I21" i="1"/>
  <c r="I19" i="1"/>
  <c r="I18" i="1"/>
  <c r="I17" i="1"/>
  <c r="I15" i="1"/>
  <c r="I14" i="1"/>
  <c r="I12" i="1"/>
  <c r="I11" i="1"/>
</calcChain>
</file>

<file path=xl/sharedStrings.xml><?xml version="1.0" encoding="utf-8"?>
<sst xmlns="http://schemas.openxmlformats.org/spreadsheetml/2006/main" count="592" uniqueCount="272">
  <si>
    <t>Bharat Heavy Electricals Limited
Power Sector - Southern Region</t>
  </si>
  <si>
    <t>Project - 5x800 MW Yadadri TPS</t>
  </si>
  <si>
    <t>Volume-II</t>
  </si>
  <si>
    <t>Price Bid</t>
  </si>
  <si>
    <t>Job : Balance Civil and architectural works of super-structure of power house, Common Control Building, Bunker and Civil and Architectural Works in other areas of main plant of Unit-1&amp;3</t>
  </si>
  <si>
    <t>Bidder's Name</t>
  </si>
  <si>
    <t>Sl. No.</t>
  </si>
  <si>
    <t>Ref.No.</t>
  </si>
  <si>
    <t>Description</t>
  </si>
  <si>
    <t>Unit</t>
  </si>
  <si>
    <t>Qty.</t>
  </si>
  <si>
    <t>Rate</t>
  </si>
  <si>
    <t>Amount</t>
  </si>
  <si>
    <t>Weightage</t>
  </si>
  <si>
    <t>Earth work in excavation in all types of soil including ash which can be excavated by any means  including  setting  out,  levelling,  dewatering  (but  excluding  special  type  of dewatering viz. well point method), shoring &amp; strutting (wherever required), sheet piling (for excavation below 6m from FGL, if required),dressing the sides &amp; bottom, all lifts, ramming/compacting the excavated bottom, stacking, disposal of surplus excavated materials  within  a  lead  upto  1Km,  spreading/levelling  of  disposed  materials  etc  all complete  for  following  depths  below  ground  level.</t>
  </si>
  <si>
    <t>--</t>
  </si>
  <si>
    <t>a</t>
  </si>
  <si>
    <t>Depth from ground level but not exceeding 2 m</t>
  </si>
  <si>
    <t>CUM</t>
  </si>
  <si>
    <t>b</t>
  </si>
  <si>
    <t>Depth exceeding 2 m but not exceeding 4 m</t>
  </si>
  <si>
    <t>Earth work in excavation in soft rock (rock without any recovery of excavated materials in the form of hard stone/boulder) including weathered rock which can be excavated by means of crow bar, pick axe, pneumatic rock breaker attachment with excavator machine etc but does not require chiselling or blasting including setting out, levelling, dewatering (wherever required), shoring &amp; strutting (wherever required), sheet piling (for excavation below  6m  from  FGL,  if  required),  dressing  the  sides  &amp;  bottom,  all  lifts, ramming/compacting the excavated bottom, stacking, disposal of surplus excavated materials within a lead upto 1 Km, spreading / levelling of disposed materials etc all complete for following depths below ground level.</t>
  </si>
  <si>
    <t>Earth work in excavation upto any depth below ground level in hard rock requiring blasting (but excluding controlled blasting) including wedging, line drilling, pre shearing etc as required for grading, setting out, levelling, dewatering (wherever required), sheet piling (for excavation below 6m from FGL, if required), dressing the sides &amp; bottom, all lifts, necessary licenses/statutory clearances for blasting, supply, storage &amp; handling of blasting materials, stacking/disposal of surplus excavated material within a lead upto 1 Km, spreading / levelling of disposed materials etc all complete as per specification, drawing and as directed by the engineer-in-charge.</t>
  </si>
  <si>
    <t>c</t>
  </si>
  <si>
    <t>Depth exceeding 4 m but not exceeding 6 m</t>
  </si>
  <si>
    <t>Earth  work  in  excavation  in  hard  rock  requiring  chiselling  including  wedging,  line drilling,  pre  shearing  etc  as  required  for  grading,  setting  out,  levelling,  dewatering (wherever required), sheet piling (for excavation below 6m from FGL, if required), dressing the sides &amp; bottom, all lifts, stacking/disposal of surplus excavated material within a lead upto 1Km, spreading / levelling of disposed materials etc all complete for following depths below ground level.</t>
  </si>
  <si>
    <t>Earthwork in Back filling upto any depth below ground level around foundations, plinths, trenches, drains etc to proper grade and level in layers not exceeding 250mm thickness using/with selected materials from compulsorily excavated earth available within a lead upto  1  Km  and  compacted  as  specified  including  re-excavation  of  stacked  earth, watering, ramming/compaction by manual/mechanical means, dressing etc all complete for the following.</t>
  </si>
  <si>
    <t>Each layer compacted so as to achieve at least 90% maximum dry density as per IS-2720 (Part-VII)</t>
  </si>
  <si>
    <t>Extra over ST No. 101 and 103 to 108 for carriage of material/earth for every 500m or part thereof beyond an initial lead of 1km.</t>
  </si>
  <si>
    <t>Carriage for stacking/ backfilling of serviceable material/ earth</t>
  </si>
  <si>
    <t>Carriage for disposal of serviceable/unserviceable material/ earth</t>
  </si>
  <si>
    <t>B110</t>
  </si>
  <si>
    <t>Earth work in backfilling upto any depth below ground level around foundations, plinths, trenches, drains etc. to proper grade and level in layers not exceeding 250mm compacted thickness so as to achieve required compaction with approved excavated material from the area within plant boundary and compacted as specified, dewatering if required, sorting, spreading, breaking clods, watering, ramming/compaction by manual/mechanical means, dressing, finishing to required lines, grades and slopes, testing etc all complete as per  specification,  drawing  and  as  directed  by  the  engineer  for  the  following.  (Item includes for excavation work in soil and soft rock (i.e., excluding hard rock) for making available approved excavated material (required for back filling) from area identified within plant boundary as per direction of engineer - in - charge for all lead and lifts). Compacted backfilled volume shall be measured for payment.</t>
  </si>
  <si>
    <t>A111</t>
  </si>
  <si>
    <t>Supplying  and  filling  sand  upto  any  depth  under  floors,  around  foundations, plinths,surrounding pipe and in pipe beds etc. in layers not exceeding 300 mm thickness and compacted so as to achieve at least 75% relative density as per IS-2720 (Part-XIV) including spreading, watering, ramming/compaction by manual / mechanical means, dressing, royalty (if any) etc. all complete.</t>
  </si>
  <si>
    <t>B111</t>
  </si>
  <si>
    <t>Supplying and filling sand upto any depth under floors, around foundations, plinths etc. in layers not exceeding 200 mm thickness and compacted so as to achieve at least 85% relative  density  as  per  IS-2720  (Part-XIV)  including  spreading,  watering, ramming/compaction by manual / mechanical means, dressing, royalty (if any) etc. all complete.Sand for filling shall be clean and well graded conforming to IS 383 with grading not inferior than Zone III.</t>
  </si>
  <si>
    <t>CONCRETE WORK: Providing and placing concrete work including cost of labour, materials (unless otherwise specified in BOQ/contract specification) and equipment for handling, transportation, batching, mixing, placing, vibrating and curing (excluding cost of centering, shuttering and reinforcement) with mechanised equipments like batching plant, transit mixer, concrete pump etc. complete as per drawing, specifications and as per direction of engineer in charge for the following: (Cement supply by BHEL free of cost)</t>
  </si>
  <si>
    <t>Concrete of grade M7.5 (1 part cement, 4 part sand, 8 parts of 40 mm graded aggregate by volume) as mass filling course, lean concrete, levelling course, mud mat under and around foundations/ floors, at any depth below finished floor level etc.</t>
  </si>
  <si>
    <t>A203</t>
  </si>
  <si>
    <t>Concrete of grade M15 (1 part cement, 2 part sand, 4 parts of 20 mm graded aggregate by volume) as lean concrete, levelling course, mud mat under and around foundations/floors at any depth below finished floor level etc.</t>
  </si>
  <si>
    <t>Concrete of grade M20 (1 part cement, 1.5 part sand, 3 parts of 20 mm graded aggregate by volume) under floors, paving, plinth protection, pipe encasing etc complete.</t>
  </si>
  <si>
    <t>Providing and laying Design Mix cement concrete conforming to IS:456 &amp; IS 10262- 2009 for reinforced concrete works with coarse sand and graded hard stone aggregate of 20mm nominal size in foundations/substructure, grade slab, paving, drains, under floors etc at all level below finished floor level, any shape, position or thickness etc complete including use of plasticizer/ superplasticizer conforming to IS:9103 (latest) to achieve required slump in concrete all complete as per specification &amp; drawing for the following.</t>
  </si>
  <si>
    <t>M 25 Grade</t>
  </si>
  <si>
    <t>Ad</t>
  </si>
  <si>
    <t>M 20 Grade</t>
  </si>
  <si>
    <t>A205</t>
  </si>
  <si>
    <t>Providing and laying Design Mix cement concrete (M20) conforming to IS:456 &amp; IS 10262-2009  for  reinforced  concrete  works  with  coarse  sand  and  graded  hard  stone aggregate of 20mm nominal size in grade slab and paving using Vaccum Dewatered Flooring (VDF) method etc at any level below finished floor level, any shape, position or thickness  etc  complete  including  use  of  plasticizer/  superplasticizer  conforming  to IS:9103 (latest) to achieve required slump in concrete all complete as per specification &amp; drawing.</t>
  </si>
  <si>
    <t>Providing and laying Design Mix cement concrete of grade conforming to IS:456 &amp; IS 10262-2009  for  reinforced  concrete  works  with  coarse  sand  and  graded  hard  stone aggregate of 20mm nominal size in superstructure at all level above finished floor level, any shape, position or thickness etc complete including use of plasticizer/ superplasticizer conforming to IS:9103 (latest) to achieve required slump in concrete all complete as per specification &amp; drawing for the following.</t>
  </si>
  <si>
    <t>M 30 Grade</t>
  </si>
  <si>
    <t>Providing and laying Design Mix cement concrete confirming to IS:456 &amp; IS 10262- 2009 for reinforced concrete works of grade mentioned below in machine foundations for TG, Gas Turbine, ID/FD/PA fans, BFP, Coal mills at all elevations below/above finished floor level except TG deck and top decks supported over vibration isolation system but including TG foundation columns with addition of suitable plasticizer conforming to IS 9103(latest) to achieve a slump more than 125mm in concrete as per manufacturer's recommendation with 20 mm nominal size graded aggregate in concrete all complete as per specification &amp; drawing.</t>
  </si>
  <si>
    <r>
      <rPr>
        <sz val="12"/>
        <rFont val="Times New Roman"/>
        <family val="1"/>
      </rPr>
      <t>Providing and laying Design Mix cement concrete as per IS:456 &amp; IS 10262-2009 of grades mentioned below for reinforced concrete works using graded aggregate in top decks of all machine foundations supported on vibration isolation system (excluding supply and installation of vibration system) and top deck of TG foundation at all levels including addition of suitable plastisizers conforming to IS9103 to achieve a slump more than 125 mm in concrete as per manufacturers recommendation, preperation of scheme for concreting, getting it approved by engineer, labour, materials, equipment, handling, batching, transporting, mixing, pumping, placing, leveling, vibrating, compacting, curing, testing, cleaning and rendering the exposed surface with cement sand mortar to give a smooth and even surface, maintaining and submitting records of concreting, petrographic examination and potential reactivity of aggregate etc. all complete as per specification, drawing and instructions of engineer, including UPV testing as directed by engineer in charge, rectification of the defects in concreting observed by ultra-sonic pulse velocity (UPV)  testing  by  cement/epoxy  grout  etc,  but  excluding  formwork,  staging, reinforcement,  embeddments  and  temperature  control  of  concrete.
Payment terms - a) After casting 75% ; b) After receipt of ultrasonic test report - 25%.</t>
    </r>
  </si>
  <si>
    <t>M35 Grade</t>
  </si>
  <si>
    <t>A209</t>
  </si>
  <si>
    <t>Extra over ST. No. 205 to 208 for controlling of temperature of fresh concrete to less than 25 degree centigrade using ice, including all related arrangements for providing, storing and mixing of ice with water, cooling of aggregates etc. All complete as per specification, drawing and instruction of engineer in charge.</t>
  </si>
  <si>
    <t>Extra  over  ST  Nos.  205  to  207  for  conducting  UPV  test  for  concrete  at  all  levels including all equipments, making necessary arrangements, staging, submission of report etc. all complete as directed by engineer in charge and as per specification.</t>
  </si>
  <si>
    <t>Providing and encasing of structural steel member with concrete using nominal aggregate size  of  12.5mm  down.  Encased  member  shall  be  wrapped  with  welded  wire mesh/chicken  wire  mesh  with  proper  lap  etc.  complete  as  per  specification  for  the following grades. (Payment of welded wire mesh, chicken wire mesh shall be made separately)</t>
  </si>
  <si>
    <t>M20</t>
  </si>
  <si>
    <t>Screed concrete conforming to IS 456 with coarse sand and graded hard stone aggregate 12.5mm/6 mm nominal size on the roof at any level or thickness, drains etc complete as per following.</t>
  </si>
  <si>
    <t>1:2:4 (1 part cement, 2 part sand, 4 parts of aggregate by volume)</t>
  </si>
  <si>
    <t>Providing and laying Design Mix cement concrete as per IS:456, IS 3370 &amp; IS 10262- 2009  for  reinforced  concrete  works  using  graded  aggregate  for  Concrete  in  water retaining/conveying  structures  including  addition  of  suitable  plastisizer  cum waterproofing cement additives confirming to IS 9103 latest to achieve a slump more than 125 mm in concrete as per manufacturers recommendation and conforming to limits of  permeability  as  per  IS  2545  and  specification  with  20  mm  nominal  size  graded aggregate for following grades. Watertightness is to be ensured including structural grouting if required.</t>
  </si>
  <si>
    <t>M 30</t>
  </si>
  <si>
    <t>Dismantling concrete work for all types of structures at all levels including stacking of serviceable material to a lead of 500 m and disposal of unserviceable material upto a lead of 2 km, cutting of reinforcement, labour, equipment, safety precautions etc all complete as per drawings, specification and instructions of engineer in charge.</t>
  </si>
  <si>
    <t>Plain cement concrete of all grades</t>
  </si>
  <si>
    <t>Reinforced cement concrete of all grades</t>
  </si>
  <si>
    <t>Chipping of concrete in reinforced concrete work, cutting pockets, making openings at all levels  and  according  to  shapes,  disposal  of  waste  materials  upto  a  lead  of  2  km  as directed by engineer including equipment, safety precautions, making good the broken surface etc all complete as per specification, drawing, instructions of engineer in charge but excluding cutting of reinforcement .</t>
  </si>
  <si>
    <t>CUDM</t>
  </si>
  <si>
    <r>
      <rPr>
        <sz val="12"/>
        <rFont val="Times New Roman"/>
        <family val="1"/>
      </rPr>
      <t xml:space="preserve">Extra  over  and  above  ST  No  216  for  cutting  of  reinforcement,  all  sizes  and  types including labour, equipment, return of cut reinforcement to store etc all complete as per specification, drawings and instructions of engineer in charge. Measurement shall be on
the cross sectional area of reinforcement cut.                                </t>
    </r>
    <r>
      <rPr>
        <b/>
        <vertAlign val="subscript"/>
        <sz val="10"/>
        <rFont val="Times New Roman"/>
        <family val="1"/>
      </rPr>
      <t>9</t>
    </r>
  </si>
  <si>
    <t>SQCM</t>
  </si>
  <si>
    <t>Cutting Reinforced concrete with mechanised tools like Core drilling machine etc. for cutting pockets, holes, cores in slab, beam, column or foundation as per direction of engineer in charge.</t>
  </si>
  <si>
    <t>Providing and applying curing compound (water based) of approved make where ever required as per manufacturer's specification.</t>
  </si>
  <si>
    <t>SQM</t>
  </si>
  <si>
    <t>Providing &amp; laying Plum cement concrete 1:3:6 with75% graded metal of maximum size 40 mm and 25% plums of maximum size 150 mm.</t>
  </si>
  <si>
    <t>Cutting of groove of 10mm X 40mm size with groove cutting machine in concrete paving all complete.</t>
  </si>
  <si>
    <t>RM</t>
  </si>
  <si>
    <t>Cutting of existing concrete/ RCC slab (total thickness upto 250mm including floor finish &amp; deck sheet if any) inside control room/ pump house or anywhere inside boundary using power tools of (DD2E of HILTI/ BOSCH make or equivalent) with low noise and dust including cutting reinforcements, removing the rubbish within a lead of 1 km, including making good the broken edges/ surface with cement mortar, painting, finishing to match with existing finishing, scaffolding/ supporting at all level, all complete and as directed by Engineer (measurements shall be taken as per cutting surface area).</t>
  </si>
  <si>
    <t>FORMWORK:  Providing,  fixing  and  removing  formwork  at  all  elevations  for  all structures, as per specifications and including all labour, material, scaffoldings and centering etc. complete as per drawing, specifications and as per direction of engineer in charge for the following:</t>
  </si>
  <si>
    <t>Fairface form work with good quality water proof ply wood of minimum 12mm thickness and smooth surface below finished ground floor level for foundations, footings, base of columns,  walls,  columns,  pilasters,  beams,  mass  concrete,  trenches  etc.including chamfering of edges as per drawing, specification and instruction of engineer in charge..</t>
  </si>
  <si>
    <t>Fairface form work with good quality water proof ply wood of minimum 12mm thickness and smooth surface above finished ground floor level for columns, beams, suspended floors, roofs, lintels, cantilevers, staircases, landings, balconies, etc. including chamfering of edges as per drawing.for all heights as per specification, drawing and instruction of engineer in charge.</t>
  </si>
  <si>
    <t>A303</t>
  </si>
  <si>
    <t>Fairface formwork with good quality water proof ply wood of required thickness and smooth surface for MDBFP and TDBFP decks supported on vibration isolation system resting on steel framing at approx. 14.5 M including preparation of scheme, designing, submission and approval of staging drawing with necessary removable steel framing for supporting the formwork, sufficient props, braces and ties etc. all complete.</t>
  </si>
  <si>
    <t>Providing, fixing and removing formwork in block-outs/pockets and openings (below 0.1 sqm plan area) at all elevations including cutting, formation of all shapes and all other operations  required  for  making  the  required  shape  and  size  all  complete  as  per specification,  drawing  and  instruction  of  engineer  in  charge.</t>
  </si>
  <si>
    <t>Upto 150 mm depth</t>
  </si>
  <si>
    <t>EACH</t>
  </si>
  <si>
    <t>Pockets of depths more than 150mm and upto 300 mm depth</t>
  </si>
  <si>
    <t>Pockets of depths more than 300mm and upto 600 mm depth</t>
  </si>
  <si>
    <t>d</t>
  </si>
  <si>
    <t>Pockets of depths more than 600mm and upto 1000 mm depth</t>
  </si>
  <si>
    <t>e</t>
  </si>
  <si>
    <t>Pockets of depths more than 1000mm and upto 1500 mm depth</t>
  </si>
  <si>
    <t>REINFORCEMENT WORK: Reinforcement work including all labour, material (unless otherwise specified in BOQ/contract specification), equipment, transportation, handling etc at all level as per specification, drawings and as directed by engineer - in - charge.</t>
  </si>
  <si>
    <t>Transportation, straightening, cutting, bending, placing in position at all level, binding in position of steel reinforcements of TMT steel of grade Fe-500D or 500EQR confirming to IS:1786 including cost of binding wire, labour, scaffolding, transportation to &amp; from stores  etc  complete  all  as  per  specifications,  drawings  and  as  directed  by Engineer.(BHEL  to  supply  steel  free  of  cost)</t>
  </si>
  <si>
    <t>MT</t>
  </si>
  <si>
    <t>Roof Treatment works: Roof treatment works including all labour, material (unless otherwise specified in BOQ/contract specification), equipment, transportation, handling, curing, sampling, testing etc at all level as per specification, drawings and as directed by engineer - in - charge. Cement will be supplied by BHEL free of cost.</t>
  </si>
  <si>
    <t>Providing and laying underbed grading plaster with cement mortar 1:4 (1 cement : 4 sand) and average thickness of 15 mm including preparation of surface, batching, mixing, leveling etc. all complete.</t>
  </si>
  <si>
    <t>Providing and laying rigid insulation (expanded polystyrene blocks) as per relevant IS Code in suitable panels over roofs followed by a layer of 15 mm thick cement sand plaster 1:4 (1 cement: 4 coarse sand) and providing of expansion joint at intervals and filling with sealant in both directions as per the recommendation of manufacturer. The insulating properties shall be such that the thermal conductivity shall not exceed 0.026 Kcal m/m deg C.The block shall be strong enough to withstand without deformation the workload and standard loads expected on the roof. Cost shall include making of fillets, cleaning &amp; preparation of surface, expansion joints at suitable intervals etc all complete for following.</t>
  </si>
  <si>
    <t>50 mm thickness of rigid insulation (expanded polystyrene blocks)</t>
  </si>
  <si>
    <t>A506</t>
  </si>
  <si>
    <t>Providing and applying PU based water proofing treatment with elastomeric, seamless waterproof membrane applied in 2 coats to a DFT of 1.2 mm thick having a elongation capacity of over 600% and average tensile strength of 1 MPa, tear resistance as per GBT 19250-2003 &gt;20N/m. The material shall comply with ASTM C 836 National Std. of Canada 37.58 M86 by CGSB. Item includes surface preparation, polymerised mortar base preparation etc. all complete as per specifications and directions of engineer in charge.</t>
  </si>
  <si>
    <t>B506</t>
  </si>
  <si>
    <t>Providing  and  applying  a  separation  layer  of  non-woven  polypropylene  geo-textile membrane  of  120  gsm  for  water  proofing  as  per  technical  specification.</t>
  </si>
  <si>
    <t>C506</t>
  </si>
  <si>
    <t>Providing and applying 4 mm thick APP modified Bituminous Polyester membrane for waterproofing manufactured from a rich mixture of bitumen and selected polymers blended together to obtain excellent heat resistant flexibility, UV resistance etc. Modified bitumen  then  coated  onto  a  dimensionally  stable  carrier  to  obtain  excellent  tensile strength,  tear  and  puncture  resistance  etc  complete  as  per  technical  specification.</t>
  </si>
  <si>
    <t>Providing and laying wearing course consisting of 25mm thick plain cement concrete of grade M20 (1:1.5:3) with graded aggregate of 12.5mm size cast in panels of maximum size 1.5mx1.5m and reinforced with 0.56 mm dia. galvanised chicken wire mesh and sealing of joints (in grooves of 6mm X 6mm) using silicon /elastomeric compound etc all complete.</t>
  </si>
  <si>
    <t>A510</t>
  </si>
  <si>
    <t>Providing and laying chequered precast concrete tiles of 22 mm thickness and size 600x600mm conforming to IS 13801 with 15 mm thick 1:4 cement mortar over the top most  layer  of  roofing  treatment  with  fine  joints  including  sealing  of  joints (silicon/elastomeric  sealant)  etc  all  complete.  (Water  proofing  paid  elsewhere)</t>
  </si>
  <si>
    <t>B510</t>
  </si>
  <si>
    <t>Providing and laying chequered precast concrete tiles of 22 mm thickness and size 300x300mm conforming to IS 13801 with 15 mm thick 1:4 cement mortar over the top most  layer  of  roofing  treatment  with  fine  joints  including  sealing  of  joints (silicon/elastomeric  sealant)  etc  all  complete.  (Water  proofing  paid  elsewhere)</t>
  </si>
  <si>
    <t>C510</t>
  </si>
  <si>
    <t>Providing  and  laying  pressed  precast  concrete  tiles  of  20  mm  thickness  and  size 300x300/600x600 mm conforming to IS 13801 with 15 mm thick 1:4 cement mortar over the  top  most  layer  of  roofing  treatment  with  fine  joints  including  sealing  of  joints (silicon/elastomeric  sealant)  etc  all  complete.  (Water  proofing  paid  elsewhere)</t>
  </si>
  <si>
    <t>Providing  and  applying  two  coats  of  bitumen  grade  85/25  as  per  IS  702  (  @ 1.7kg/sqm)with 1% antistripping compound conforming to IS 6241 in foundation, wall, column etc on concrete surfaces exposed to soil / ash including surface preparation etc. all complete.</t>
  </si>
  <si>
    <t>Providing and mixing water proofing compound conforming to IS:2645 in concrete or cement mortar all complete.</t>
  </si>
  <si>
    <t>KG</t>
  </si>
  <si>
    <t>Providing and laying foam concrete blocks in the toilets/sunken slab etc. complete as directed by engineer in charge.</t>
  </si>
  <si>
    <t>JOINTS AND FILLERS: Joints &amp; fillers including all labour, material, equipment, transportation, handling etc at all level as per specification, drawings and as directed by engineer - in - charge.</t>
  </si>
  <si>
    <t>Supplying &amp; installation of bitumen impregnated fibre board confirming to IS 1838 as joint filler at joints in concrete including nailing, coating of both faces with coal tar pitch/bitumen etc. all complete.</t>
  </si>
  <si>
    <t>12 mm wide joints.</t>
  </si>
  <si>
    <t>20 mm wide joints.</t>
  </si>
  <si>
    <t>25 mm wide joints</t>
  </si>
  <si>
    <t>50 mm wide joints</t>
  </si>
  <si>
    <t>Supplying and installation of Dura board HD100 or its equivalent as approved by the Engineer, as filler material in joints including nailing, installation as per manufacturer's recommendation etc. all complete.</t>
  </si>
  <si>
    <t>Providing and applying polysulphide based sealant conforming to IS:12118 in joints in concrete  including  cleaning  of  joints,  raking  out  groove,  application  of  primer, scaffolding  etc.  all  complete  for  following  size  grooves:</t>
  </si>
  <si>
    <t>25mmX25mm</t>
  </si>
  <si>
    <t>50mmX25mm</t>
  </si>
  <si>
    <t>Supplying  and  filling  in  position  hot  applied  bitumen  sealing  compund  (Grade  A) confirming to IS 1834 including cleaning, mixing, heating, pouring/injecting sealing compound in gaps in joints including application of primer etc. all complete.</t>
  </si>
  <si>
    <t>10mm X 40mm</t>
  </si>
  <si>
    <t>12mm X 25mm</t>
  </si>
  <si>
    <t>20mmX25mm</t>
  </si>
  <si>
    <t>Supplying and installation of commercial quality of expanded polystyrene products from reliable manufacturers as approved by the Engineer, as filler material in joints including nailing, installation as per manufacturer's recommendation etc. all complete.</t>
  </si>
  <si>
    <t>Providing and fixing PVC water stops in joints conforming to IS 12200 &amp; IS 15058 all complete for the following: (Bulb or Kicker type)</t>
  </si>
  <si>
    <t>230 mm wide and 8 mm thick</t>
  </si>
  <si>
    <t>230 mm wide and 6 mm thick</t>
  </si>
  <si>
    <t>Providing and applying approved fire retardant sealant in joints/openings including cleaning of joints/openings, raking out groove, application of primer, scaffolding etc. all complete.</t>
  </si>
  <si>
    <t>Providing and fixing G.I strips minimum 1.5mm thk and 150mm wide including fixing accessories etc. all complete.</t>
  </si>
  <si>
    <t>Kg</t>
  </si>
  <si>
    <t>Providing and fixing aluminium strips minimum 18 SWG thk and 300mm wide over expansion joints with minimum lap of 50mm length including brass / aluminium screws, rawl plugs etc. all complete.</t>
  </si>
  <si>
    <t>Providing and fixing 300 mm wide Stainless steel strips over expansion joints with minimum  lap  of  50mm  length  including  stainless  steel  screws,  rawl  plugs  etc.  all complete.</t>
  </si>
  <si>
    <t>MS EMBEDMENTS: Embedments including all labour, material (unless otherwise specified in BOQ/contract specification), equipment, transportation, handling etc. at all level as per specification, drawings and as directed by engineer - in - charge.</t>
  </si>
  <si>
    <t>Supply, fabricating and fixing of mild steel embedments, inserts, pipe sleeves, angle pieces,  rungs  of  various  diameters,  plates  of  dimensions  as  required  etc.  including welding,  bolting,  cutting,  drilling,  scaffolding,  setting  etc.  all  complete.</t>
  </si>
  <si>
    <t>Supply,  Fabrication,  transportation,  delivery  at  site  and  erection,  installation  and alignment of mild steel foundation bolt assembly conforming to IS:2062 and grade 1 of IS:432  in  concrete  along  with  nuts,  lock  nuts  (as  per  IS:1363,  1364  and  IS:3138), washers, anchor plates, stiffener plates, protective tape, pipe sleeves, templates etc. including welding, cutting, grinding, threading, drilling etc. all complete.</t>
  </si>
  <si>
    <t>Same as above items 701 with BHEL supplied material (scrap) free of cost including Fabrication,loading, transportation, unloading and Erection etc. all complete from BHEL store to plant site.</t>
  </si>
  <si>
    <t>Mild steel embedments, inserts, pipe sleeves, angle pieces, rungs of various diameters, plates of dimensions as required etc.</t>
  </si>
  <si>
    <t>A703</t>
  </si>
  <si>
    <t>Fixing  of  embedments,  inserts,  pipe  sleeves,  angle  pieces,  anchor  bolts  of  various diameters, plates of dimensions as required etc. including scaffolding, setting in position, transportation from BHEL site stores to work spot etc. all complete.</t>
  </si>
  <si>
    <t>Supplying, fabricating, erecting and installing following items in concrete/brickwall for all kind of works, including setting material in concrete, layout, scaffolding, cutting, forming, grinding, drilling, bolting, welding, jointing, testing etc. all complete.</t>
  </si>
  <si>
    <t>MS pipes of all diameters</t>
  </si>
  <si>
    <t>PVC pipes / conduits of all diameters</t>
  </si>
  <si>
    <t>UPVC pipes / conduits of all diameters</t>
  </si>
  <si>
    <t>Providing  and  fixing  carbon  steel  galvanized  (minimum  coating  5  micron)  anchor fastener  (Hilti  HRD)  of  double  threaded  6.8  grade  (yield  strength  480  N/mm2)  or equivalent  of  safe  tensile  capacity  as  specified  below  for  brick  work  with  two  part expansion  polyamide  A6  grade  sleeve.</t>
  </si>
  <si>
    <t>i</t>
  </si>
  <si>
    <t>8mm Dia</t>
  </si>
  <si>
    <t>ii</t>
  </si>
  <si>
    <t>10mm Dia</t>
  </si>
  <si>
    <t>iii</t>
  </si>
  <si>
    <t>14mm Dia</t>
  </si>
  <si>
    <t>Ae</t>
  </si>
  <si>
    <t>Mechanical expansion fasteners, cold formed stud type having 3 way expansion sleeve of SS 316 grade approved for use in cracked concrete and seismic design with ETA C1/C2 approval or equivalent of safe tensile capacity as specified below for concrete work.</t>
  </si>
  <si>
    <t>HST3 M8</t>
  </si>
  <si>
    <t>HST3 M10</t>
  </si>
  <si>
    <t>HST3 M12</t>
  </si>
  <si>
    <t>iv</t>
  </si>
  <si>
    <t>HST3 M16</t>
  </si>
  <si>
    <t>v</t>
  </si>
  <si>
    <t>HST3 M20</t>
  </si>
  <si>
    <t>Af</t>
  </si>
  <si>
    <t>Adhesive  type  Chemical  anchor  fastener  consisting  of  slow  curing  epoxy  chemical adhesive and threaded rod of carbon steel (minimum grade of 5.8) including nut and washer usable in diamond core drilled holes and in wet/ water submerged holes dispensed through mechanical dispenser HIT RE 500 V3 or equivalent of safe tensile capacity as specified below for concrete work.</t>
  </si>
  <si>
    <t>HIT-V M8</t>
  </si>
  <si>
    <t>HIT-V M10</t>
  </si>
  <si>
    <t>HIT-V M12</t>
  </si>
  <si>
    <t>HIT-V M16</t>
  </si>
  <si>
    <t>HIT-V M20</t>
  </si>
  <si>
    <t>vi</t>
  </si>
  <si>
    <t>HIT-V M24</t>
  </si>
  <si>
    <t>Ag</t>
  </si>
  <si>
    <t>Designing,  supplying  and  fixing  rebars  in  already  cast  concrete,  including  drilling, cleaning hole with air blow-out &amp; wire-brush and injecting ETA certified epoxy based chemical  HIT  RE  500  V3  or  equivalent  for  rebar  fixing  in  dry,  water  saturated condition/submerged holes conditions for 8mm-32mm dia. with the help of dispenser into a hole diameter and depth as per manufacture specification. Chemical should be made of two  components  consisting  of  resin  and  hardener  in  the  ratio  5:1  in  a  foil  pack  of 330/500ml.</t>
  </si>
  <si>
    <t>12mm Dia</t>
  </si>
  <si>
    <t>16mm Dia</t>
  </si>
  <si>
    <t>20mm Dia</t>
  </si>
  <si>
    <t>25mm Dia</t>
  </si>
  <si>
    <t>Placing, locking and releasing of Vibration Isolation spring modules over the foundation at all elevations including providing all assistance under the supervision of the supplier, transportation from BHEL store, necessary staging, platforms, leveling, alignment etc. all complete.</t>
  </si>
  <si>
    <t>Supply  and  installation  of  approved  25mm  thick  vibration  damping  resilient  pads on/around  foundation  of  vibrating  equipment  and  at  other  locations  all  complete.</t>
  </si>
  <si>
    <t>Providing, laying and fixing rails(52kg/rm) and guide rails in concrete for transformer, rail track including cutting of rails, joining of rails, anchoring lugs etc all complete.</t>
  </si>
  <si>
    <t>GROUTING: Grouting including all labour, material (unless otherwise specified in BOQ/contract specification), equipment, roughening surface, cleaning, ramming, curing etc. at all level , drawings and as directed by engineer - in - charge.</t>
  </si>
  <si>
    <t>Providing &amp; grouting with cement slurry mix of approved ratio using pressure pump for water retaining concrete structures as per approved procedure including cost of nipples/ nozzles, cement, admixture, curing, pressure pumps, slurry agitator etc. all complete. Cost shall include fixing of nipples at maximum 500 mm centre to centre spacing, cutting of nipples after completing of grouting, making good of the nipple hole with appropriate non-shrink cement paste, water tightness test etc. all complete wherever specified in the drawing. Cement will be supplied by BHEL free of cost.</t>
  </si>
  <si>
    <t>Providing &amp; grouting of pocket holes, pipe sleeves and under base plate of structural steel work/ machinery/ pipe supporting structures including roughening of surface, cleaning, ramming, curing etc. all complete with mix 1:1:2 (1 cement : 1 coarse sand : 2 aggregate of 6 mm down graded stonechips ) using non shrink admixture as per specification, drawing and direction of engineer-in-charge. (Cost of all material and cleaning the pocket by compressed air shall be in the scope of the contractor). Cement will be supplied by BHEL free of cost.</t>
  </si>
  <si>
    <t>Providing &amp; grouting of pocket holes, pipe sleeves and under base plates of structural steel  work/  machinery/  pipe  supporting  structures  including  roughening  of  surface, cleaning, ramming, curing etc. all complete with Conbextra GP-1 or equivalent as per specification, drawing and direction of engineer-in-charge. (Cost of all material and cleaning of the pockets by compressed air shall be in the scope of the contractor).</t>
  </si>
  <si>
    <t>Providing &amp; grouting of pocket holes, pipe sleeves and under base plates of structural steel  work/  machinery/  pipe  supporting  structures  including  roughening  of  surface, cleaning, ramming, curing, etc. all complete with Conbextra GP-2 or equivalent as per specification, drawing and direction of engineer-in-charge.(Cost of all material and cleaning of the pockets by compressed air shall be in the scope of the contractor).</t>
  </si>
  <si>
    <t>Providing Chemical (epoxy) injection grouting with pressure pump for water retaining concrete structures conforming to IS:6494, including fixing nozzles, cost of approved chemical,  admixture,  curing  etc.  all  complete  .  Payment  shall  be  made  as  per  the consumption  of  chemical  grout.</t>
  </si>
  <si>
    <t>BRICKWORK: Brickwork masonry including all labour, material (unless otherwise specified in BOQ/contract specification), equipment, transportation, handling, scaffolding etc. at all levels as per specification, drawings and as directed by engineer - in - charge. (Cement supply by BHEL free of cost)</t>
  </si>
  <si>
    <t>Providing brick work in cement mortar 1:6 (1 part cement : 6 parts coarse sand) in walls, chambers etc. in thickness varying from 230mm to 460mm at all depths, places and positions below plinth including raking out joints, curing, scaffolding etc. complete excluding plastering and painting.</t>
  </si>
  <si>
    <t>Using  fly  ash  lime  bricks  confirming  to  IS  12894  with  crushing  strength  of  75 kg/cm2(including  cost  of  cement  for  brick  making)</t>
  </si>
  <si>
    <t>Providing brick work in cement mortar 1:6 (1 cement : 6 coarse sand) in walls, chambers etc. in thickness 230mm at all heights, places and position above plinth including raking out joints, curing, scaffolding etc complete excluding plastering and painting.</t>
  </si>
  <si>
    <t>Providing brick work in cement mortar 1:4 (1 cement 4 coarse sand) in partition walls, chambers etc. in thickness 115mm at all heights, places and position above or below plinth/graded level including providing two nos. 6 mm diameter MS bars at every third layer,  raking  out  joints,  curing,  scaffolding  etc  complete  excluding  plastering  and painting  as  per  specification.</t>
  </si>
  <si>
    <t>Breaking of existing brick work at all levels including plastering, removing the rubbish up to a distance of 500 m including transportation, loading, unloading etc. all complete as directed by the engineer.</t>
  </si>
  <si>
    <t>Providing and encasing of structural steel member with masonary work around flanges, webs etc. and filling the gap between steel and masonry by minimum 12mm thick mortar of 1:6. Encased member shall be wrapped with chicken wire mesh with 50mm lap etc. complete as per specification. (Chicken wire mesh to paid separately)</t>
  </si>
  <si>
    <t>Making openings in existing brick wall or partition wall including making good the broken edges/surface with cement mortar 1:6 etc. complete.</t>
  </si>
  <si>
    <t>Supply and placing in position mild steel wire fabric of square mesh 25 mm size and wire diameter of 2 mm for encasing of steel sections in concrete including cutting, bending, fixing etc. complete.</t>
  </si>
  <si>
    <t>Filling existing brick wall/ partition wall opening at all level including making good the broken edges/surface with cement mortar 1:6, painting, finishing to match with existing finishing, scaffolding/supporting at all level, removal of debris upto a lead of 1 km including loading, unloading, transportation etc. all complete.</t>
  </si>
  <si>
    <t>Providing and filling brick bats in soak pits all complete.</t>
  </si>
  <si>
    <t>DAMP PROOF COURSE: Damp proof course including all labour, material (unless otherwise specified in BOQ/contract specification), equipment, transportation, handling, shuttering, centering, curing etc at all level as per specification, drawings and as directed by engineer - in - charge. (Cement supply by BHEL free of cost)</t>
  </si>
  <si>
    <t>Providing Damp Proof Course of following thickness with 1:1.5:3 concrete (10mm and down graded aggregate) with 2% of approved admixture of water proofing compound all complete. Two layers of hot bitumen coating 85/25 grade as per IS:702 @ 1.7Kg./sqm shall be applied one before &amp; one after the DPC.</t>
  </si>
  <si>
    <t>40mm thick</t>
  </si>
  <si>
    <t>PLASTERING: Cement mortar plaster including making grooves wherever required including all labour, material (unless otherwise specified in BOQ/contract specification), scaffolding, curing etc at all level as per specification, drawings and as directed by engineer - in - charge. (Cement suppliy by BHEL free of cost)</t>
  </si>
  <si>
    <t>A1201</t>
  </si>
  <si>
    <t>Providing 20mm thick plaster in two layers outside the building/rough surface of internal wall in cement mortar 1:4 on walls, finished to a smooth finish including providing 3mmx3mm size grooves at junctions of two dissimilar materials all complete.The two layer include 1:4 cement sand mortar 12mm thick first layer and 1:3 cement sand mortar with 8mm.</t>
  </si>
  <si>
    <t>A1202</t>
  </si>
  <si>
    <t>Providing 12mm thick plaster inside the building/boundary wall in cement mortar 1:4 on walls finished to a smooth finish as per specification all complete.</t>
  </si>
  <si>
    <t>Providing 6mm thick plaster on ceiling in cement mortar 1:4 finished to a smooth all complete.</t>
  </si>
  <si>
    <t>A1204</t>
  </si>
  <si>
    <t>Providing 6mm thick plaster on ceiling in cement mortar 1:3 finished to a smooth all complete.</t>
  </si>
  <si>
    <t>Providing 12mm thick plaster in walls, drains/culverts with a paste of neat cement @ 1kg/sqm and rubbed smooth with trowel etc. all complete.</t>
  </si>
  <si>
    <t>Forming groove of uniform size from 12X12 mm upto 25X15 mm in plastered surface as per approved pattern, using wooden battens nailed to the under layer, including removal of wooden battons, repair of the edges of plaster panel and finishing the groove etc. complete as per specification, drawing and the instructions of engineer in charge.</t>
  </si>
  <si>
    <t>Providing and laying encasement to box type steel beams at all levels with lath plaster 50 mm nominal thickness with cement plaster (1:4) over chicken wire mesh including all labour, materials, equipment, handling, transporting, mixing, placing, leveling, curing and cleaning, finishing the exposed surfaces etc including centering and shuttering all complete as per specification, drawing and instructions of enginner in charge (chicken wire mesh to be paid separately)</t>
  </si>
  <si>
    <t>A1210</t>
  </si>
  <si>
    <t>Providing drip coarse on plastered surface at all elevations for all type of work such as chajjas, parapet, projections etc. including scaffolding, finishing etc. complete with all labour, tools and plants as per specification, drawing and instructions of engineer in charge.</t>
  </si>
  <si>
    <t>FLOORING AND SKIRTING: Flooring and skirting at all level including base layer, labour, material (unless otherwise specified in BOQ/contract specification), equipments, transportation, handling, curing, polishing etc. at all level as per specification, drawings and as directed by engineer - in - charge. (Cement supply by BHEL free of cost)</t>
  </si>
  <si>
    <t>A1401</t>
  </si>
  <si>
    <t>Providing and laying 50 mm thick heavy duty cement concrete in flooring with metallic hardener  pigmented  topping  12mm  thick  uniform  graded  treated  iron  particles  in flooring. Under layer of 38mm thick cement concrete mix 1:2:4 (1 cement: 2 sand : 4 stone aggregates 12.5mm well graded) and top layer of 12mm thick metallic concrete of mix 1:2 (1 cement hardner mix with approved quality metallic hardening compound :2 stone aggregate 6mm nominal size) by volume including cement slurry, rounding off edges, glass strips etc. all complete. (Quoted item rate shall be inclusive of providing glass joint strips)</t>
  </si>
  <si>
    <t>Providing and laying 25 mm thick heavy duty cement concrete mix 1:2:4 (1 cement: 2 sand : 4 stone aggregates ) flooring with metallic hardener pigmented topping of 10 mm thick uniform graded treated iron particles in skirting and dado. Under layer of 15mm thick cement concrete mix 1:2:4 (1 cement: 2 sand : 4 stone aggregates 12.5 mm well graded) and top layer of 10mm thick metallic concrete of mix 1:2 (1 cement hardner mix with approved quality metallic hardening compound :2 stone aggregate 6mm nominal size) by volume including cement slurry, rounding off edges, aluminium strips etc. all complete as per specification. (Quoted item rate shall be inclusive of providing glass joint strips).</t>
  </si>
  <si>
    <t>MISCELLANEOUS:  Miscellaneous  works  including  all  labour,  material  (unless otherwise specified in BOQ/contract specification), equipment etc. at all level unless otherwise specified as per specification, drawings and as directed by engineer - in - charge. Cement will be supplied by BHEL free of cost.</t>
  </si>
  <si>
    <t>Providing and Filling in trenches, plinths, area paving and other underground structures with graded stone aggregate of size range 63 mm to 45 mm in layers not exceeding 230 mm  in  thickness  including  breaking  of  stone  boulders  to  required  sizes,  filling  the interstices with selected sand and compacting to 85 % of original volume of stone stack for all lifts etc. all complete. Payment shall be made for the measurement of the volume of the compacted fill.</t>
  </si>
  <si>
    <t>Supply and laying approved quality Stone aggregate 40mm size in transformer yards.</t>
  </si>
  <si>
    <t>Anti termite chemical treatment of soil with Chlorpyriphos/Lindane E.C. 20% with 1% concentration conforming to IS:8944 and as per IS 6313 all complete. (Plinth area of building at ground floor only shall be measured for payment).</t>
  </si>
  <si>
    <t>A1808</t>
  </si>
  <si>
    <t>Laying of Earthing Mat (Main Grounding Conductor), transportation from yard stores, loading,  unloading,  cutting  to  length,  welding,  protective  painting  of  joints  etc.  all complete. (Excavation &amp; Back filling shall be paid separately under respective item of earth work. Earthing mats/rods shall be supplied by BHEL free of cost)</t>
  </si>
  <si>
    <t>Construction  of  below  ground  earthing  system  earth  electrodes  as  per  drawing  and specification. ( Excavation and backfilling only will be paid under applicable BOQ items)</t>
  </si>
  <si>
    <t>Construction of below ground earthing system - Earth connection and riser pig tails as per drawing and specification. ( Excavation and backfilling only will be paid under applicable BOQ items&amp; steel shall be supplied by BHEL free of cost.)</t>
  </si>
  <si>
    <t>Providing and fixing GI rungs in concrete/brick walls having zinc coating of minimum 900 g/sqm etc. all complete.</t>
  </si>
  <si>
    <t>Disposal of scrap steel, scrap wood, broken packing crates, cable scrap, debris and other civil waste, electrical waste materials etc. from project site to a designated place within 5 KM range, with all manpower T &amp; P etc. including loading and unloading as and when directed by BHEL.</t>
  </si>
  <si>
    <t>Steel scrap / metal scrap</t>
  </si>
  <si>
    <t>MTÂ</t>
  </si>
  <si>
    <t>Debris &amp; Other waste materials.</t>
  </si>
  <si>
    <t>A1837</t>
  </si>
  <si>
    <t>Supply &amp; fixing 18G chicken wire mesh on brick/ stone masonary and RCC joints and fixed with GI type nails etc. complete</t>
  </si>
  <si>
    <t>A1839</t>
  </si>
  <si>
    <t>Providing Chemical injection grouting with pressure pump for water retaining concrete structures conforming to IS:6494, including fixing nozzles, cost of approved cement, admixture, curing etc. all complete . Payment shall be made as per the consumption of chemical grout.</t>
  </si>
  <si>
    <t>A1840</t>
  </si>
  <si>
    <t>Dismantling  old  existing  reinforced/non-reinforced  brickwork/  blockwork/  stone masonary work in mud/lime/ cement mortar at any level including clearing/cleaning, stacking the serviceable materials at plant site and disposal of unserviceable materials within a lead upto1km all complete.</t>
  </si>
  <si>
    <t>A2208</t>
  </si>
  <si>
    <t>Providing, laying light duty non pressure NP3 class RCC pipes with collars or male and female jointed with stiff mixture of cement mortar 1:2 including testing of joints etc all complete for following.</t>
  </si>
  <si>
    <t>200mm dia</t>
  </si>
  <si>
    <t>300mm dia</t>
  </si>
  <si>
    <t>450mm dia</t>
  </si>
  <si>
    <t>A2209</t>
  </si>
  <si>
    <t>Providing, laying light duty non pressure NP2 class RCC pipes with collars or male and female jointed with stiff mixture of cement mortar 1:2 including testing of joints etc complete for following.</t>
  </si>
  <si>
    <t>150mm dia</t>
  </si>
  <si>
    <t>250mm dia</t>
  </si>
  <si>
    <t>500mm dia</t>
  </si>
  <si>
    <t>A2210</t>
  </si>
  <si>
    <t>Providing, laying light duty non pressure NP4 class RCC pipes with collars or male and female jointed with stiff mixture of cement mortar 1:2 including testing of joints etc complete for following:</t>
  </si>
  <si>
    <t>600mm dia</t>
  </si>
  <si>
    <t>900mm dia</t>
  </si>
  <si>
    <t>Providing and fixing C.I Manhole heavy duty cover of size 600mmx450mm including frame from reputed manufacture etc. all complete.</t>
  </si>
  <si>
    <t>Providing and fixing circular heavy duty C.I. manhole cover of 600 mm dia with frame etc. all complete.</t>
  </si>
  <si>
    <t>STRUCTURAL WORKS: Structural steel works including all labour, material (unless otherwise  specified  in  BOQ/contract  specification),  equipments  unless  otherwise specified, transportation, handling etc. at all level as per specification, drawings and as directed by engineer - in - charge.</t>
  </si>
  <si>
    <t>A2301</t>
  </si>
  <si>
    <t>Fabrication,erection and alignment of structural steel with mild steel rolled section / built up section / combination of both conforming to IS:2062, pipes conforming to IS:1161/ IS:1239, chequered plate conforming to IS: 3052, mild steel rounds, monorails, stays, safety chains, ladders, MS grating etc. in columns, beams, gantry girders, bunkers, silos, hoppers, roof trusses, portals, laced purlins, space frames,hangers, struts, monorails, galleries, stiffeners, wall beams, sheeting runners, brackets, stub columns, bracings, cleats, trestles, base plates, splice plates, chequered plate flooring, decking and seal plates, steel frame grid over false ceiling, walkway platforms, ladders, stairs, stringers, treads, landings, hand-rails etc, connection design &amp; preparation offabrication drgs, collection  of  steel  from  stores,  fabrication,  straightening,  cutting,  bending,  rolling, grinding, machining, drilling, welding, electrodes and other consumables, alignment, erection bolts &amp; nuts (weight of erection bolts, nuts and welds not payable), assembly, edge preparation, preheating (min preheat and interpass temperature of20 degree C for welding over 20 mm and upto 40 mm &amp; 66 degree C for welding over 40 mm and upto 63 mm &amp; 110 degree C for thickness over 63 mm &amp; use of low hydrogen/ radiogenic electrodes), post heating, testing of welders, inspection of welds, visual inspection, non destructive and special testing, rectification and correction of defective welding works, production test plate, inspection and testing, erection scheme, protection against damage in transit, stability of structures, installation of temporary structures, setting column bases, rectification, dismantling and removal of all temporary structures (weight of temporary structures not payable), return of surplus / waste steel materials to store etc all complete. Including appointment of a separate agency, approved by BHEL, for review and approval of fabrication drgs, in consultation with BHEL.(Rate shall be exclusive ofsurface preparation)
(Structural steel for the above shall be supplied by BHEL free of cost as per the terms and conditions specified elsewhere in the contract)</t>
  </si>
  <si>
    <r>
      <rPr>
        <sz val="12"/>
        <rFont val="Times New Roman"/>
        <family val="1"/>
      </rPr>
      <t>For Built up sections composed of Structural plates only (Grade E250) including stifeners
e.g. plated columns, girders, etc. (other than coal bunker)</t>
    </r>
  </si>
  <si>
    <t>Supplying, fabrication, erection and alignment of factory made electroforged galvanised grating units with mild steel having minimum galvanisation conforming to IS:2062 in flooring, platforms, drain and trench covers, walk-ways, passages, staircases with edge binding  strips  and  anti-skid  nosing  in  treads  etc.  including  fixing  clamps,  fittings, fixtures, all taxes, duties, packing, grinding, drilling, welding, edge preparation, etc. all complete.</t>
  </si>
  <si>
    <t>Minimum galvanisation of 610 g/sqm</t>
  </si>
  <si>
    <t xml:space="preserve">TOTAL WEIGHTAGE </t>
  </si>
  <si>
    <t>Note:</t>
  </si>
  <si>
    <t>(1) The above Quoted Price shall be excluding of GST, GST shall be paid at actual.</t>
  </si>
  <si>
    <t>(2) Bidders to quote their most competitive price in Blue Colour Cell.(overall price in Total Price)</t>
  </si>
  <si>
    <t>(3) Kindly submit this price bid with signature and sealed of authorized signatory preferebly in pdf format.</t>
  </si>
  <si>
    <t>SIGNATURE</t>
  </si>
  <si>
    <t>STAMP</t>
  </si>
  <si>
    <t>COMPANY NAME</t>
  </si>
  <si>
    <t>TOTAL AMOUNT IN WORDS</t>
  </si>
  <si>
    <t>TOTAL Amount in Rs</t>
  </si>
  <si>
    <t>(4) Evaluation shall be done on overall L1 basis, Item rate shall be back calculated as per the weightage provided.</t>
  </si>
  <si>
    <t>Enquiry No. - YTPS: SCT: YTPS:202307:169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</si>
</sst>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00"/>
    <numFmt numFmtId="167" formatCode="0.0000000"/>
    <numFmt numFmtId="168" formatCode="&quot;₹&quot;\ #,##0"/>
    <numFmt numFmtId="169" formatCode="0.00000000"/>
    <numFmt numFmtId="179" formatCode="_ [$₹-4009]\ * #,##0_ ;_ [$₹-4009]\ * \-#,##0_ ;_ [$₹-4009]\ * &quot;-&quot;_ ;_ @_ "/>
  </numFmts>
  <fonts count="25" x14ac:knownFonts="1">
    <font>
      <sz val="11"/>
      <color theme="1"/>
      <name val="Calibri"/>
      <family val="2"/>
      <scheme val="minor"/>
    </font>
    <font>
      <sz val="11"/>
      <color theme="1"/>
      <name val="Calibri"/>
      <family val="2"/>
      <scheme val="minor"/>
    </font>
    <font>
      <sz val="10"/>
      <color rgb="FF000000"/>
      <name val="Times New Roman"/>
      <family val="1"/>
    </font>
    <font>
      <b/>
      <sz val="24"/>
      <name val="Calibri"/>
      <family val="2"/>
      <scheme val="minor"/>
    </font>
    <font>
      <b/>
      <sz val="18"/>
      <color theme="1"/>
      <name val="Calibri"/>
      <family val="2"/>
      <scheme val="minor"/>
    </font>
    <font>
      <b/>
      <sz val="16"/>
      <color theme="1"/>
      <name val="Calibri"/>
      <family val="2"/>
      <scheme val="minor"/>
    </font>
    <font>
      <sz val="10"/>
      <name val="Calibri"/>
      <family val="2"/>
      <scheme val="minor"/>
    </font>
    <font>
      <b/>
      <sz val="12"/>
      <color theme="1"/>
      <name val="Calibri"/>
      <family val="2"/>
      <scheme val="minor"/>
    </font>
    <font>
      <b/>
      <sz val="14"/>
      <name val="Times New Roman"/>
      <family val="1"/>
    </font>
    <font>
      <sz val="14"/>
      <color theme="1"/>
      <name val="Calibri"/>
      <family val="2"/>
      <scheme val="minor"/>
    </font>
    <font>
      <b/>
      <sz val="14"/>
      <name val="Calibri"/>
      <family val="2"/>
      <scheme val="minor"/>
    </font>
    <font>
      <sz val="16"/>
      <name val="Times New Roman"/>
      <family val="1"/>
    </font>
    <font>
      <sz val="12"/>
      <name val="Times New Roman"/>
      <family val="1"/>
    </font>
    <font>
      <sz val="10"/>
      <name val="Times New Roman"/>
      <family val="1"/>
    </font>
    <font>
      <sz val="16"/>
      <color rgb="FF000000"/>
      <name val="Times New Roman"/>
      <family val="1"/>
    </font>
    <font>
      <sz val="16"/>
      <color rgb="FFFF0000"/>
      <name val="Times New Roman"/>
      <family val="1"/>
    </font>
    <font>
      <sz val="12"/>
      <color rgb="FFFF0000"/>
      <name val="Times New Roman"/>
      <family val="1"/>
    </font>
    <font>
      <b/>
      <vertAlign val="subscript"/>
      <sz val="10"/>
      <name val="Times New Roman"/>
      <family val="1"/>
    </font>
    <font>
      <b/>
      <sz val="12"/>
      <name val="Times New Roman"/>
      <family val="1"/>
    </font>
    <font>
      <sz val="12"/>
      <color rgb="FF000000"/>
      <name val="Times New Roman"/>
      <family val="1"/>
    </font>
    <font>
      <b/>
      <sz val="12"/>
      <color rgb="FF000000"/>
      <name val="Times New Roman"/>
      <family val="1"/>
    </font>
    <font>
      <b/>
      <sz val="24"/>
      <name val="Times New Roman"/>
      <family val="1"/>
    </font>
    <font>
      <b/>
      <sz val="16"/>
      <color rgb="FF000000"/>
      <name val="Times New Roman"/>
      <family val="1"/>
    </font>
    <font>
      <b/>
      <sz val="18"/>
      <color rgb="FF000000"/>
      <name val="Times New Roman"/>
      <family val="1"/>
    </font>
    <font>
      <b/>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2" fillId="0" borderId="0"/>
  </cellStyleXfs>
  <cellXfs count="84">
    <xf numFmtId="0" fontId="0" fillId="0" borderId="0" xfId="0"/>
    <xf numFmtId="0" fontId="2" fillId="0" borderId="0" xfId="2" applyFill="1" applyBorder="1" applyAlignment="1">
      <alignment horizontal="left" vertical="top"/>
    </xf>
    <xf numFmtId="0" fontId="9" fillId="0" borderId="0" xfId="0" applyFont="1" applyFill="1"/>
    <xf numFmtId="0" fontId="13" fillId="0" borderId="0" xfId="2" applyFont="1" applyFill="1" applyBorder="1" applyAlignment="1">
      <alignment horizontal="left" vertical="top"/>
    </xf>
    <xf numFmtId="167" fontId="2" fillId="0" borderId="0" xfId="2" applyNumberFormat="1" applyFill="1" applyBorder="1" applyAlignment="1">
      <alignment horizontal="left" vertical="top"/>
    </xf>
    <xf numFmtId="0" fontId="14" fillId="0" borderId="0" xfId="2" applyFont="1" applyFill="1" applyBorder="1" applyAlignment="1">
      <alignment horizontal="left" vertical="top"/>
    </xf>
    <xf numFmtId="0" fontId="2" fillId="0" borderId="0" xfId="2" applyFill="1" applyBorder="1" applyAlignment="1">
      <alignment horizontal="center" vertical="top"/>
    </xf>
    <xf numFmtId="0" fontId="19" fillId="0" borderId="0" xfId="2" applyFont="1" applyFill="1" applyBorder="1" applyAlignment="1">
      <alignment horizontal="left" vertical="center"/>
    </xf>
    <xf numFmtId="0" fontId="5"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 xfId="0" applyFont="1" applyBorder="1" applyAlignment="1" applyProtection="1">
      <alignment horizontal="center" vertical="center" wrapText="1"/>
    </xf>
    <xf numFmtId="0" fontId="7" fillId="3" borderId="1" xfId="0" applyFont="1" applyFill="1" applyBorder="1" applyAlignment="1" applyProtection="1">
      <alignment horizontal="center" vertical="center" wrapText="1"/>
      <protection locked="0"/>
    </xf>
    <xf numFmtId="0" fontId="8" fillId="0" borderId="2" xfId="2" applyFont="1" applyFill="1" applyBorder="1" applyAlignment="1">
      <alignment horizontal="left" vertical="center" wrapText="1"/>
    </xf>
    <xf numFmtId="165" fontId="11" fillId="0" borderId="2" xfId="2" applyNumberFormat="1" applyFont="1" applyFill="1" applyBorder="1" applyAlignment="1">
      <alignment horizontal="left" vertical="top" shrinkToFit="1"/>
    </xf>
    <xf numFmtId="0" fontId="11" fillId="0" borderId="2" xfId="2" applyFont="1" applyFill="1" applyBorder="1" applyAlignment="1">
      <alignment horizontal="left" vertical="top" wrapText="1"/>
    </xf>
    <xf numFmtId="0" fontId="15" fillId="0" borderId="2" xfId="2" applyFont="1" applyFill="1" applyBorder="1" applyAlignment="1">
      <alignment horizontal="left" vertical="top" wrapText="1"/>
    </xf>
    <xf numFmtId="0" fontId="11" fillId="0" borderId="2" xfId="2" applyFont="1" applyFill="1" applyBorder="1" applyAlignment="1">
      <alignment horizontal="center" vertical="top" wrapText="1"/>
    </xf>
    <xf numFmtId="165" fontId="11" fillId="0" borderId="2" xfId="2" applyNumberFormat="1" applyFont="1" applyFill="1" applyBorder="1" applyAlignment="1">
      <alignment horizontal="center" vertical="top" shrinkToFit="1"/>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7" fillId="3" borderId="9" xfId="0" applyFont="1" applyFill="1" applyBorder="1" applyAlignment="1" applyProtection="1">
      <alignment horizontal="center" vertical="center" wrapText="1"/>
      <protection locked="0"/>
    </xf>
    <xf numFmtId="0" fontId="3" fillId="0" borderId="5" xfId="2" applyFont="1" applyFill="1" applyBorder="1" applyAlignment="1" applyProtection="1">
      <alignment horizontal="center" vertical="top" wrapText="1"/>
    </xf>
    <xf numFmtId="0" fontId="3" fillId="0" borderId="6" xfId="2" applyFont="1" applyFill="1" applyBorder="1" applyAlignment="1" applyProtection="1">
      <alignment horizontal="center" vertical="top" wrapText="1"/>
    </xf>
    <xf numFmtId="0" fontId="3" fillId="0" borderId="7" xfId="2" applyFont="1" applyFill="1" applyBorder="1" applyAlignment="1" applyProtection="1">
      <alignment horizontal="center" vertical="top" wrapText="1"/>
    </xf>
    <xf numFmtId="0" fontId="6" fillId="0" borderId="8" xfId="2" applyFont="1" applyFill="1" applyBorder="1" applyAlignment="1" applyProtection="1">
      <alignment horizontal="left" vertical="top"/>
    </xf>
    <xf numFmtId="0" fontId="9" fillId="0" borderId="8" xfId="0" applyFont="1" applyFill="1" applyBorder="1" applyProtection="1"/>
    <xf numFmtId="0" fontId="10" fillId="0" borderId="1" xfId="2" applyFont="1" applyFill="1" applyBorder="1" applyAlignment="1" applyProtection="1">
      <alignment horizontal="left" vertical="center" wrapText="1"/>
    </xf>
    <xf numFmtId="0" fontId="10" fillId="0" borderId="1" xfId="2" applyFont="1" applyFill="1" applyBorder="1" applyAlignment="1" applyProtection="1">
      <alignment horizontal="center" vertical="center" wrapText="1"/>
    </xf>
    <xf numFmtId="0" fontId="10" fillId="0" borderId="9" xfId="2" applyFont="1" applyFill="1" applyBorder="1" applyAlignment="1" applyProtection="1">
      <alignment horizontal="center" vertical="center" wrapText="1"/>
    </xf>
    <xf numFmtId="0" fontId="2" fillId="0" borderId="8" xfId="2" applyFill="1" applyBorder="1" applyAlignment="1" applyProtection="1">
      <alignment horizontal="left" vertical="top"/>
    </xf>
    <xf numFmtId="165" fontId="11" fillId="0" borderId="1" xfId="2" applyNumberFormat="1" applyFont="1" applyFill="1" applyBorder="1" applyAlignment="1" applyProtection="1">
      <alignment horizontal="left" vertical="top" shrinkToFit="1"/>
    </xf>
    <xf numFmtId="0" fontId="12" fillId="0" borderId="1" xfId="2" applyFont="1" applyFill="1" applyBorder="1" applyAlignment="1" applyProtection="1">
      <alignment horizontal="left" vertical="top" wrapText="1"/>
    </xf>
    <xf numFmtId="0" fontId="13" fillId="0" borderId="1" xfId="2" applyFont="1" applyFill="1" applyBorder="1" applyAlignment="1" applyProtection="1">
      <alignment horizontal="center" vertical="top"/>
    </xf>
    <xf numFmtId="166" fontId="14" fillId="0" borderId="1" xfId="2" applyNumberFormat="1" applyFont="1" applyFill="1" applyBorder="1" applyAlignment="1" applyProtection="1">
      <alignment horizontal="right" vertical="center"/>
    </xf>
    <xf numFmtId="0" fontId="2" fillId="0" borderId="1" xfId="2" applyFill="1" applyBorder="1" applyAlignment="1" applyProtection="1">
      <alignment horizontal="left" vertical="top"/>
    </xf>
    <xf numFmtId="169" fontId="14" fillId="0" borderId="9" xfId="2" applyNumberFormat="1" applyFont="1" applyFill="1" applyBorder="1" applyAlignment="1" applyProtection="1">
      <alignment horizontal="left" vertical="top"/>
    </xf>
    <xf numFmtId="0" fontId="12" fillId="0" borderId="1" xfId="2" applyFont="1" applyFill="1" applyBorder="1" applyAlignment="1" applyProtection="1">
      <alignment horizontal="center" vertical="center" wrapText="1"/>
    </xf>
    <xf numFmtId="0" fontId="11" fillId="0" borderId="1" xfId="2" applyFont="1" applyFill="1" applyBorder="1" applyAlignment="1" applyProtection="1">
      <alignment horizontal="left" vertical="top" wrapText="1"/>
    </xf>
    <xf numFmtId="169" fontId="14" fillId="0" borderId="9" xfId="2" applyNumberFormat="1" applyFont="1" applyFill="1" applyBorder="1" applyAlignment="1" applyProtection="1">
      <alignment horizontal="right" vertical="center"/>
    </xf>
    <xf numFmtId="0" fontId="15" fillId="0" borderId="1" xfId="2" applyFont="1" applyFill="1" applyBorder="1" applyAlignment="1" applyProtection="1">
      <alignment horizontal="left" vertical="top" wrapText="1"/>
    </xf>
    <xf numFmtId="0" fontId="16" fillId="0" borderId="1" xfId="2" applyFont="1" applyFill="1" applyBorder="1" applyAlignment="1" applyProtection="1">
      <alignment horizontal="left" vertical="top" wrapText="1"/>
    </xf>
    <xf numFmtId="0" fontId="16" fillId="0" borderId="1" xfId="2" applyFont="1" applyFill="1" applyBorder="1" applyAlignment="1" applyProtection="1">
      <alignment horizontal="center" vertical="center" wrapText="1"/>
    </xf>
    <xf numFmtId="0" fontId="11" fillId="0" borderId="1" xfId="2" applyFont="1" applyFill="1" applyBorder="1" applyAlignment="1" applyProtection="1">
      <alignment horizontal="center" vertical="top" wrapText="1"/>
    </xf>
    <xf numFmtId="165" fontId="11" fillId="0" borderId="1" xfId="2" applyNumberFormat="1" applyFont="1" applyFill="1" applyBorder="1" applyAlignment="1" applyProtection="1">
      <alignment horizontal="center" vertical="top" shrinkToFit="1"/>
    </xf>
    <xf numFmtId="0" fontId="13" fillId="0" borderId="1" xfId="2" applyFont="1" applyFill="1" applyBorder="1" applyAlignment="1" applyProtection="1">
      <alignment horizontal="left" vertical="top" wrapText="1"/>
    </xf>
    <xf numFmtId="166" fontId="11" fillId="0" borderId="1" xfId="2" applyNumberFormat="1" applyFont="1" applyFill="1" applyBorder="1" applyAlignment="1" applyProtection="1">
      <alignment horizontal="right" vertical="center"/>
    </xf>
    <xf numFmtId="0" fontId="11" fillId="0" borderId="1" xfId="2" applyFont="1" applyFill="1" applyBorder="1" applyAlignment="1" applyProtection="1">
      <alignment horizontal="left" vertical="top"/>
    </xf>
    <xf numFmtId="0" fontId="18" fillId="0" borderId="1" xfId="2" applyFont="1" applyFill="1" applyBorder="1" applyAlignment="1" applyProtection="1">
      <alignment horizontal="left" vertical="center"/>
    </xf>
    <xf numFmtId="166" fontId="19" fillId="0" borderId="1" xfId="2" applyNumberFormat="1" applyFont="1" applyFill="1" applyBorder="1" applyAlignment="1" applyProtection="1">
      <alignment horizontal="right" vertical="center"/>
    </xf>
    <xf numFmtId="167" fontId="21" fillId="2" borderId="9" xfId="2" applyNumberFormat="1" applyFont="1" applyFill="1" applyBorder="1" applyAlignment="1" applyProtection="1">
      <alignment horizontal="right" vertical="center" shrinkToFit="1"/>
    </xf>
    <xf numFmtId="167" fontId="20" fillId="0" borderId="1" xfId="2" applyNumberFormat="1" applyFont="1" applyFill="1" applyBorder="1" applyAlignment="1" applyProtection="1">
      <alignment horizontal="right" vertical="top"/>
    </xf>
    <xf numFmtId="0" fontId="2" fillId="0" borderId="9" xfId="2" applyFill="1" applyBorder="1" applyAlignment="1" applyProtection="1">
      <alignment horizontal="left" vertical="top"/>
    </xf>
    <xf numFmtId="0" fontId="2" fillId="0" borderId="10" xfId="2" applyFill="1" applyBorder="1" applyAlignment="1" applyProtection="1">
      <alignment horizontal="left" vertical="top"/>
    </xf>
    <xf numFmtId="0" fontId="11" fillId="0" borderId="3" xfId="2" applyFont="1" applyFill="1" applyBorder="1" applyAlignment="1" applyProtection="1">
      <alignment horizontal="left" vertical="top"/>
    </xf>
    <xf numFmtId="0" fontId="24" fillId="0" borderId="3" xfId="2" applyFont="1" applyFill="1" applyBorder="1" applyAlignment="1" applyProtection="1">
      <alignment horizontal="left" vertical="top"/>
    </xf>
    <xf numFmtId="0" fontId="2" fillId="0" borderId="11" xfId="2" applyFill="1" applyBorder="1" applyAlignment="1" applyProtection="1">
      <alignment horizontal="left" vertical="top"/>
    </xf>
    <xf numFmtId="0" fontId="2" fillId="0" borderId="12" xfId="2" applyFill="1" applyBorder="1" applyAlignment="1" applyProtection="1">
      <alignment horizontal="left" vertical="top"/>
    </xf>
    <xf numFmtId="0" fontId="14" fillId="0" borderId="0" xfId="2" applyFont="1" applyFill="1" applyBorder="1" applyAlignment="1" applyProtection="1">
      <alignment horizontal="left" vertical="top"/>
    </xf>
    <xf numFmtId="0" fontId="2" fillId="0" borderId="0" xfId="2" applyFill="1" applyBorder="1" applyAlignment="1" applyProtection="1">
      <alignment horizontal="left" vertical="top"/>
    </xf>
    <xf numFmtId="0" fontId="2" fillId="0" borderId="0" xfId="2" applyFill="1" applyBorder="1" applyAlignment="1" applyProtection="1">
      <alignment horizontal="center" vertical="top"/>
    </xf>
    <xf numFmtId="0" fontId="19" fillId="0" borderId="0" xfId="2" applyFont="1" applyFill="1" applyBorder="1" applyAlignment="1" applyProtection="1">
      <alignment horizontal="left" vertical="center"/>
    </xf>
    <xf numFmtId="167" fontId="2" fillId="0" borderId="0" xfId="2" applyNumberFormat="1" applyFill="1" applyBorder="1" applyAlignment="1" applyProtection="1">
      <alignment horizontal="left" vertical="top"/>
    </xf>
    <xf numFmtId="0" fontId="2" fillId="0" borderId="13" xfId="2" applyFill="1" applyBorder="1" applyAlignment="1" applyProtection="1">
      <alignment horizontal="left" vertical="top"/>
    </xf>
    <xf numFmtId="168" fontId="19" fillId="0" borderId="0" xfId="2" applyNumberFormat="1" applyFont="1" applyFill="1" applyBorder="1" applyAlignment="1" applyProtection="1">
      <alignment horizontal="left" vertical="center"/>
    </xf>
    <xf numFmtId="167" fontId="22" fillId="0" borderId="0" xfId="2" applyNumberFormat="1" applyFont="1" applyFill="1" applyBorder="1" applyAlignment="1" applyProtection="1">
      <alignment horizontal="left" vertical="top"/>
    </xf>
    <xf numFmtId="0" fontId="2" fillId="0" borderId="15" xfId="2" applyFill="1" applyBorder="1" applyAlignment="1" applyProtection="1">
      <alignment horizontal="left" vertical="top"/>
    </xf>
    <xf numFmtId="0" fontId="14" fillId="0" borderId="16" xfId="2" applyFont="1" applyFill="1" applyBorder="1" applyAlignment="1" applyProtection="1">
      <alignment horizontal="left" vertical="top"/>
    </xf>
    <xf numFmtId="0" fontId="2" fillId="0" borderId="16" xfId="2" applyFill="1" applyBorder="1" applyAlignment="1" applyProtection="1">
      <alignment horizontal="left" vertical="top"/>
    </xf>
    <xf numFmtId="0" fontId="2" fillId="0" borderId="16" xfId="2" applyFill="1" applyBorder="1" applyAlignment="1" applyProtection="1">
      <alignment horizontal="center" vertical="top"/>
    </xf>
    <xf numFmtId="0" fontId="19" fillId="0" borderId="16" xfId="2" applyFont="1" applyFill="1" applyBorder="1" applyAlignment="1" applyProtection="1">
      <alignment horizontal="left" vertical="center"/>
    </xf>
    <xf numFmtId="167" fontId="2" fillId="0" borderId="16" xfId="2" applyNumberFormat="1" applyFill="1" applyBorder="1" applyAlignment="1" applyProtection="1">
      <alignment horizontal="left" vertical="top"/>
    </xf>
    <xf numFmtId="0" fontId="2" fillId="0" borderId="17" xfId="2" applyFill="1" applyBorder="1" applyAlignment="1" applyProtection="1">
      <alignment horizontal="left" vertical="top"/>
    </xf>
    <xf numFmtId="0" fontId="23" fillId="3" borderId="0" xfId="2" applyFont="1" applyFill="1" applyBorder="1" applyAlignment="1" applyProtection="1">
      <alignment horizontal="left" vertical="top"/>
      <protection locked="0"/>
    </xf>
    <xf numFmtId="0" fontId="2" fillId="3" borderId="13" xfId="2" applyFill="1" applyBorder="1" applyAlignment="1" applyProtection="1">
      <alignment horizontal="left" vertical="top"/>
      <protection locked="0"/>
    </xf>
    <xf numFmtId="0" fontId="2" fillId="3" borderId="0" xfId="2" applyFill="1" applyBorder="1" applyAlignment="1" applyProtection="1">
      <alignment horizontal="left" vertical="top"/>
      <protection locked="0"/>
    </xf>
    <xf numFmtId="0" fontId="2" fillId="3" borderId="4" xfId="2" applyFill="1" applyBorder="1" applyAlignment="1" applyProtection="1">
      <alignment horizontal="left" vertical="top"/>
      <protection locked="0"/>
    </xf>
    <xf numFmtId="0" fontId="2" fillId="3" borderId="14" xfId="2" applyFill="1" applyBorder="1" applyAlignment="1" applyProtection="1">
      <alignment horizontal="left" vertical="top"/>
      <protection locked="0"/>
    </xf>
    <xf numFmtId="0" fontId="13" fillId="3" borderId="3" xfId="2" applyFont="1" applyFill="1" applyBorder="1" applyAlignment="1" applyProtection="1">
      <alignment horizontal="center" vertical="top"/>
      <protection locked="0"/>
    </xf>
    <xf numFmtId="179" fontId="22" fillId="3" borderId="1" xfId="1" applyNumberFormat="1" applyFont="1" applyFill="1" applyBorder="1" applyAlignment="1" applyProtection="1">
      <alignment horizontal="left" vertical="top"/>
      <protection locked="0"/>
    </xf>
  </cellXfs>
  <cellStyles count="3">
    <cellStyle name="Comma" xfId="1" builtinId="3"/>
    <cellStyle name="Normal" xfId="0" builtinId="0"/>
    <cellStyle name="Normal 3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alcChain" Target="calcChain.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3.36.96\Printing\Balaji\KANWAR\Billing\RWR\Certified\My%20Documents%20kalai\invoic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Bhatia/Downloads/BRL/2018/1.%20Mangalore%20Airport_12.2.2018/to%20delhi/Mangalure%20airport%20_7.02.18-%20final%20to%20delhi.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p5\f$\BandF\Housing\kkp\KKP-ISO\KKP-ISO-9001-1994\stds\GN-ST-06(2)(Design%20Sheet-Rul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atech\contract\CMWSSB%20-%20KODUG%20-%20P058\Drawings%20and%20Documents\Mechanical\Data%20sheets%20and%20specifications\Rev%200,%20Latest\DESEIN-GMD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tola\d\My%20Documents\My%20Documents\300\30014\300145\GoldenEnclav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athpal\from%20mathpal\My%20Documents\g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Bhatia/Downloads/Users/Arvind/Downloads/comp.%20BOQ%20IIIT%2017.11.1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1.78\Bala\Projects\Tender\2018\AAI-%20mangaluru\PH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ALIK\d\My%20Documents\300\Commercial\300\Hotel\StarHotel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p8\comp8c\%60COMP8%20DOCS\~Marketing\m703~Weyerhauser\m703A\PROPOSAL\970131\old%20files\970121%20fee%20rat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14.23.10\data%20sharing\CRIT%20Finance\AnnualAccounts\2004%2005\10CB200405.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DLA%20Standard%20Cost%20Report1"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thpal\from%20mathpal\My%20Documents\Comm.multi\ggp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_server\projects\3745A\civil\Tender\BOQ.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Butola\VIRUS%20UPDATE\30014\300145\DLF\RwoodRev.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RTH\VBX08\PANDA\PROJECTS\BELGAUM%20-%20MAHARASTRA%20BORDER\PLANNING%20AND%20SCHEDULING\ANALYSIS\Analysis-Dharwad-Rigid+flexi%20-%20Fina-budget-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tola\d\My%20Documents\My%20Documents\300\30014\300145\Unitech\ggp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asbrd\SASBRD\CRIT%20Finance\AnnualAccounts\2004%2005\10CB20040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14.23.10\data%20sharing\data\PGMA_SL\DATA\PL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Bhatia/Downloads/Bala/Projects-EPIL/TENDER/2018/AAI-%20mangaluru/PH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utola\d\My%20Documents\My%20Documents\300\30014\300145\Unitech\glob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ALIK\d\My%20Documents\300\Commercial\300\Housing\Unitech\PalmV.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IVILPMX\Neelakanta%20Reddy\uday\Tushar\PROJECTS\2010%20Tenders\NTPC%20Solapur%20Main%20plant\Working\Solapu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etfls\DATA\3_FERROUS\3_Proposals\32700all\32704-40\Technical_Layout\Databases\EQU_List\To_India_2003-03-31\Equ_List_Tisco_2003-03-2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ailesh\C\sp_RO\Banglore\barc_kalpakkam\Final_appd_PS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Bhatia/Downloads/BRL/Kerala%20BSNL%20_29.11.17/Uploading%20Folder%20ISRO%20Tender/ISRO%20RA-14.10.16%2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IVILPMX\Neelakanta%20Reddy\uday\USER\SPS\98138SCL\qty.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Bhatia/Downloads/Documents%20and%20Settings/USER/Desktop/AP%20%20Civil%20works_31.05.18.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Bhatia/Downloads/Documents%20and%20Settings/jani/My%20Documents/LAL%20FILES/TENDERS-DATA%20PREPARATION%20-PETLABURZ.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drcserver1\design\user\Cement\KVPgroup\E-Kvp\KVP-Engrs\PPRM-Housing\Namakkal%20Housing\School\T1037%20Entire%20Schoo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tel1\d\adarshcapital\Rushikesh\Adarsh\aceworking\Adarsh\ACE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rcserver1\DESIGN\Infra\Geotech\Crep\Soil-inv\O1097\DJB-0509\Spt-B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Bhatia/Downloads/BRL/2018/9.%20ININKEL%202_2.7.18/boq_inkel2_12.6.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utola\d\My%20Documents\My%20Documents\300\30014\300145\DLF\RwoodRe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3.36.96\Printing\Balaji\KANWAR\Billing\RWR\Certified\RIT%20Finance\In%20voi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Bhatia/Downloads/BRL/2018/14a.%20Revised%20IOC_24.9.18/BOQ/BOQ_telangana%2021.0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Trans"/>
      <sheetName val="InvoiceDetails"/>
      <sheetName val="WORD"/>
      <sheetName val="invoice"/>
      <sheetName val="appln"/>
      <sheetName val="InvCoverNote"/>
      <sheetName val="InvoiceDetails Accrued"/>
      <sheetName val="11Boiler"/>
      <sheetName val="11ESP"/>
      <sheetName val="12Boiler"/>
      <sheetName val="12ESP"/>
      <sheetName val="13TG3"/>
      <sheetName val="17lpp"/>
      <sheetName val="42a (2)"/>
      <sheetName val="42a"/>
      <sheetName val="transptn"/>
      <sheetName val="NUMBERING"/>
      <sheetName val="1"/>
      <sheetName val="NetBillingSummary"/>
      <sheetName val="AccruedSummary"/>
      <sheetName val="equated"/>
      <sheetName val="ErectionIncome"/>
      <sheetName val="Accrued Trans"/>
      <sheetName val="PVCincome"/>
      <sheetName val="TPL"/>
      <sheetName val="kpe"/>
      <sheetName val="PCPIL"/>
      <sheetName val="pvc"/>
    </sheetNames>
    <sheetDataSet>
      <sheetData sheetId="0"/>
      <sheetData sheetId="1">
        <row r="3">
          <cell r="D3" t="str">
            <v>On Account of</v>
          </cell>
          <cell r="E3" t="str">
            <v>Schedule</v>
          </cell>
          <cell r="F3" t="str">
            <v>Kind Atten.</v>
          </cell>
          <cell r="G3" t="str">
            <v>Inv.prefix</v>
          </cell>
          <cell r="J3" t="str">
            <v>SlNo1</v>
          </cell>
          <cell r="K3" t="str">
            <v>Description1</v>
          </cell>
          <cell r="L3" t="str">
            <v>Des period1</v>
          </cell>
          <cell r="M3" t="str">
            <v>Qty1</v>
          </cell>
          <cell r="N3" t="str">
            <v>unit1</v>
          </cell>
          <cell r="O3" t="str">
            <v>rate1</v>
          </cell>
          <cell r="P3" t="str">
            <v>Amount</v>
          </cell>
          <cell r="Q3" t="str">
            <v>SlNo2</v>
          </cell>
          <cell r="R3" t="str">
            <v>Description2</v>
          </cell>
          <cell r="S3" t="str">
            <v>Des period2</v>
          </cell>
          <cell r="T3" t="str">
            <v>Qty2</v>
          </cell>
          <cell r="U3" t="str">
            <v>unit2</v>
          </cell>
          <cell r="V3" t="str">
            <v>rate2</v>
          </cell>
          <cell r="W3" t="str">
            <v>Amount</v>
          </cell>
          <cell r="X3" t="str">
            <v>SlNo3</v>
          </cell>
          <cell r="Y3" t="str">
            <v>Description3</v>
          </cell>
          <cell r="Z3" t="str">
            <v>Des period3</v>
          </cell>
          <cell r="AA3" t="str">
            <v>Qty3</v>
          </cell>
          <cell r="AB3" t="str">
            <v>unit3</v>
          </cell>
          <cell r="AC3" t="str">
            <v>rate3</v>
          </cell>
          <cell r="AD3" t="str">
            <v>Amount</v>
          </cell>
          <cell r="AE3" t="str">
            <v>SlNo4</v>
          </cell>
          <cell r="AF3" t="str">
            <v>Description4</v>
          </cell>
          <cell r="AG3" t="str">
            <v>Des period4</v>
          </cell>
          <cell r="AH3" t="str">
            <v>Qty4</v>
          </cell>
          <cell r="AI3" t="str">
            <v>unit4</v>
          </cell>
          <cell r="AJ3" t="str">
            <v>rate4</v>
          </cell>
          <cell r="AK3" t="str">
            <v>Amount</v>
          </cell>
          <cell r="AL3" t="str">
            <v>SlNo5</v>
          </cell>
          <cell r="AM3" t="str">
            <v>Description5</v>
          </cell>
          <cell r="AN3" t="str">
            <v>Des period5</v>
          </cell>
          <cell r="AO3" t="str">
            <v>Qty5</v>
          </cell>
          <cell r="AP3" t="str">
            <v>unit5</v>
          </cell>
          <cell r="AQ3" t="str">
            <v>rate5</v>
          </cell>
          <cell r="AR3" t="str">
            <v>Amount</v>
          </cell>
          <cell r="AS3" t="str">
            <v>SlNo6</v>
          </cell>
          <cell r="AT3" t="str">
            <v>Description6</v>
          </cell>
          <cell r="AU3" t="str">
            <v>Des period6</v>
          </cell>
          <cell r="AV3" t="str">
            <v>Qty6</v>
          </cell>
          <cell r="AW3" t="str">
            <v>unit6</v>
          </cell>
          <cell r="AX3" t="str">
            <v>rate6</v>
          </cell>
          <cell r="AY3" t="str">
            <v>Amount</v>
          </cell>
          <cell r="AZ3" t="str">
            <v>SlNo7</v>
          </cell>
          <cell r="BA3" t="str">
            <v>Description7</v>
          </cell>
          <cell r="BB3" t="str">
            <v>Des period7</v>
          </cell>
          <cell r="BC3" t="str">
            <v>Qty7</v>
          </cell>
          <cell r="BD3" t="str">
            <v>unit7</v>
          </cell>
          <cell r="BE3" t="str">
            <v>rate7</v>
          </cell>
          <cell r="BF3" t="str">
            <v>Amount</v>
          </cell>
          <cell r="BG3" t="str">
            <v>SlNo8</v>
          </cell>
          <cell r="BH3" t="str">
            <v>Description8</v>
          </cell>
          <cell r="BI3" t="str">
            <v>Des period8</v>
          </cell>
          <cell r="BJ3" t="str">
            <v>Qty8</v>
          </cell>
          <cell r="BK3" t="str">
            <v>unit8</v>
          </cell>
          <cell r="BL3" t="str">
            <v>rate8</v>
          </cell>
          <cell r="BM3" t="str">
            <v>Amount</v>
          </cell>
          <cell r="BN3" t="str">
            <v>SlNo9</v>
          </cell>
          <cell r="BO3" t="str">
            <v>Description9</v>
          </cell>
          <cell r="BP3" t="str">
            <v>Des period9</v>
          </cell>
          <cell r="BQ3" t="str">
            <v>Qty9</v>
          </cell>
          <cell r="BR3" t="str">
            <v>unit9</v>
          </cell>
          <cell r="BS3" t="str">
            <v>rate9</v>
          </cell>
          <cell r="BT3" t="str">
            <v>Amount</v>
          </cell>
          <cell r="BU3" t="str">
            <v>SlNo10</v>
          </cell>
          <cell r="BV3" t="str">
            <v>Description10</v>
          </cell>
          <cell r="BW3" t="str">
            <v>Des period10</v>
          </cell>
          <cell r="BX3" t="str">
            <v>Qty10</v>
          </cell>
          <cell r="BY3" t="str">
            <v>unit10</v>
          </cell>
          <cell r="BZ3" t="str">
            <v>rate10</v>
          </cell>
          <cell r="CB3" t="str">
            <v>Net Amount words</v>
          </cell>
          <cell r="CC3" t="str">
            <v>Income tax rate</v>
          </cell>
          <cell r="CD3" t="str">
            <v>it amt</v>
          </cell>
          <cell r="CE3" t="str">
            <v xml:space="preserve">Other Deduction </v>
          </cell>
          <cell r="CF3" t="str">
            <v>other adj</v>
          </cell>
          <cell r="CG3" t="str">
            <v>Amount received</v>
          </cell>
          <cell r="CH3" t="str">
            <v>Outstanding</v>
          </cell>
          <cell r="CI3" t="str">
            <v xml:space="preserve">U / Vfn. from </v>
          </cell>
          <cell r="CJ3" t="str">
            <v>A/cs from</v>
          </cell>
          <cell r="CK3" t="str">
            <v>Cheque date</v>
          </cell>
          <cell r="CL3" t="str">
            <v>cheque 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sheetName val="site expenditure"/>
      <sheetName val="SRO exp."/>
      <sheetName val="Sheet1"/>
    </sheetNames>
    <sheetDataSet>
      <sheetData sheetId="0"/>
      <sheetData sheetId="1">
        <row r="4">
          <cell r="E4">
            <v>700</v>
          </cell>
        </row>
        <row r="6">
          <cell r="E6">
            <v>675</v>
          </cell>
        </row>
        <row r="13">
          <cell r="E13">
            <v>650</v>
          </cell>
        </row>
        <row r="19">
          <cell r="E19">
            <v>4000</v>
          </cell>
        </row>
        <row r="24">
          <cell r="E24">
            <v>350</v>
          </cell>
        </row>
        <row r="25">
          <cell r="E25">
            <v>250</v>
          </cell>
        </row>
        <row r="32">
          <cell r="E32">
            <v>0</v>
          </cell>
        </row>
        <row r="33">
          <cell r="E33">
            <v>0</v>
          </cell>
        </row>
        <row r="38">
          <cell r="E38">
            <v>900</v>
          </cell>
        </row>
        <row r="39">
          <cell r="E39">
            <v>250</v>
          </cell>
        </row>
        <row r="40">
          <cell r="E40">
            <v>950</v>
          </cell>
        </row>
        <row r="41">
          <cell r="E41">
            <v>80</v>
          </cell>
        </row>
        <row r="42">
          <cell r="E42">
            <v>62</v>
          </cell>
        </row>
        <row r="43">
          <cell r="E43">
            <v>225</v>
          </cell>
        </row>
        <row r="44">
          <cell r="E44">
            <v>43.5</v>
          </cell>
        </row>
        <row r="45">
          <cell r="E45">
            <v>1550</v>
          </cell>
        </row>
        <row r="46">
          <cell r="E46">
            <v>1000</v>
          </cell>
        </row>
        <row r="52">
          <cell r="E52">
            <v>306.8</v>
          </cell>
        </row>
        <row r="53">
          <cell r="E53">
            <v>0</v>
          </cell>
        </row>
        <row r="54">
          <cell r="E54">
            <v>118.59</v>
          </cell>
        </row>
        <row r="57">
          <cell r="E57">
            <v>4963</v>
          </cell>
        </row>
        <row r="58">
          <cell r="E58">
            <v>0</v>
          </cell>
        </row>
        <row r="64">
          <cell r="E64">
            <v>76.7</v>
          </cell>
        </row>
        <row r="65">
          <cell r="E65">
            <v>440.00000000000006</v>
          </cell>
        </row>
        <row r="66">
          <cell r="E66">
            <v>200.6</v>
          </cell>
        </row>
        <row r="67">
          <cell r="E67">
            <v>94.399999999999991</v>
          </cell>
        </row>
        <row r="68">
          <cell r="E68">
            <v>283.2</v>
          </cell>
        </row>
        <row r="69">
          <cell r="E69">
            <v>271.39999999999998</v>
          </cell>
        </row>
        <row r="76">
          <cell r="E76">
            <v>448.4</v>
          </cell>
        </row>
        <row r="80">
          <cell r="E80">
            <v>512</v>
          </cell>
        </row>
        <row r="81">
          <cell r="E81">
            <v>448</v>
          </cell>
        </row>
        <row r="83">
          <cell r="E83">
            <v>44.800000000000004</v>
          </cell>
        </row>
        <row r="86">
          <cell r="E86">
            <v>1100</v>
          </cell>
        </row>
        <row r="87">
          <cell r="E87">
            <v>600</v>
          </cell>
        </row>
        <row r="90">
          <cell r="E90">
            <v>475</v>
          </cell>
        </row>
        <row r="93">
          <cell r="E93">
            <v>1750</v>
          </cell>
        </row>
        <row r="128">
          <cell r="F128">
            <v>1298</v>
          </cell>
        </row>
        <row r="133">
          <cell r="F133">
            <v>1409</v>
          </cell>
        </row>
        <row r="173">
          <cell r="G173">
            <v>46890</v>
          </cell>
        </row>
        <row r="199">
          <cell r="G199">
            <v>4068.8220000000001</v>
          </cell>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Design"/>
      <sheetName val="Guidelin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q"/>
      <sheetName val="Pump list"/>
      <sheetName val="DM tANK Allow"/>
      <sheetName val="DS VTP"/>
      <sheetName val="Desein"/>
      <sheetName val="TC HCP"/>
      <sheetName val="TC VTP"/>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TBAL9697 -group wise  sdpl"/>
      <sheetName val="SPT vs PHI"/>
      <sheetName val="PIPING"/>
      <sheetName val="八幡"/>
      <sheetName val="#REF!"/>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UMMARY(E)"/>
      <sheetName val="Expenditure plan"/>
      <sheetName val="ORDER BOOKING"/>
      <sheetName val="zone-8"/>
      <sheetName val="MHNO_LEV"/>
      <sheetName val="M-Book for Conc"/>
      <sheetName val="M-Book for FW"/>
      <sheetName val="A"/>
      <sheetName val="Site Dev BOQ"/>
      <sheetName val="labour coeff"/>
      <sheetName val="Sheet3"/>
      <sheetName val="SITE OVERHEADS"/>
      <sheetName val="VCH-SLC"/>
      <sheetName val="Supplier"/>
      <sheetName val="upa"/>
      <sheetName val="Design"/>
      <sheetName val="Boq Block A"/>
      <sheetName val="Costing Upto Mar'11 (2)"/>
      <sheetName val="Tender Summary"/>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List"/>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Meas.-Hotel Part"/>
      <sheetName val="dBase"/>
      <sheetName val="Contract Night Staff"/>
      <sheetName val="Contract Day Staff"/>
      <sheetName val="Day Shift"/>
      <sheetName val="Night Shift"/>
      <sheetName val="scurve calc (2)"/>
      <sheetName val="Direct cost shed A-2 "/>
      <sheetName val="Headings"/>
      <sheetName val="22.12.2011"/>
      <sheetName val="Fee Rate Summary"/>
      <sheetName val="Civil Boq"/>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Labour"/>
      <sheetName val="COST"/>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_21_07_10_CIVIL"/>
      <sheetName val="_21_07_10_MECH-FAB"/>
      <sheetName val="_21_07_10_MECH-TANK"/>
      <sheetName val="_20_07_10_N_SHIFT_MECH-FAB"/>
      <sheetName val="_20_07_10_N_SHIFT_MECH-TANK"/>
      <sheetName val="_20_07_10_RS_&amp;_SECURITY"/>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 09.07.10 M顅ᎆ뤀ᨇ԰"/>
      <sheetName val=" 09.07.10 M顅ᎆ뤀ᨇ԰_缀_"/>
      <sheetName val="FT-05-02IsoBOM"/>
      <sheetName val="CT"/>
      <sheetName val="PT"/>
      <sheetName val="Analy_7-10"/>
      <sheetName val="20_07_10_CIVIL_WET"/>
      <sheetName val="_20_07_10_CIVIL"/>
      <sheetName val="_20_07_10_MECH-FAB"/>
      <sheetName val="DEINKING(ANNEX 1)"/>
      <sheetName val=" _x000a_¢_x0002_&amp;_x0000__x0000__x0000_ú5#_x0000__x0000__x0000__x0000__x0000__x0000__x0000_"/>
      <sheetName val=""/>
      <sheetName val="Rate Analysis"/>
      <sheetName val="Prelims Breakup"/>
      <sheetName val="Driveway Beams"/>
      <sheetName val="Prelims_Breakup"/>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L+M"/>
      <sheetName val="RA-markate"/>
      <sheetName val="External Doors"/>
      <sheetName val="T&amp;M"/>
      <sheetName val="Phase 1"/>
      <sheetName val="PRELIM5"/>
      <sheetName val="Background"/>
      <sheetName val=" _x000a_¢_x0002_&amp;???ú5#???????"/>
      <sheetName val="B3-B4-B5-B6"/>
      <sheetName val="Pacakges split"/>
      <sheetName val="Variables"/>
      <sheetName val="AutoOpen Stub Data"/>
      <sheetName val="Assumption Inputs"/>
      <sheetName val="run"/>
      <sheetName val="Code"/>
      <sheetName val="Wire"/>
      <sheetName val=" bus bay"/>
      <sheetName val="doq-10"/>
      <sheetName val="doq-I"/>
      <sheetName val="doq 4"/>
      <sheetName val="doq 2"/>
      <sheetName val="Grade Slab -1"/>
      <sheetName val="Grade Slab -2"/>
      <sheetName val="Grade slab-3"/>
      <sheetName val="Grade slab -4"/>
      <sheetName val="Grade slab -5"/>
      <sheetName val="Grade slab -6"/>
      <sheetName val="Eqpmnt Plng"/>
      <sheetName val="Debits as on 12.04.08"/>
      <sheetName val="Cover"/>
      <sheetName val="Data Sheet"/>
      <sheetName val="InputPO_Del"/>
      <sheetName val="analysis"/>
      <sheetName val="pol-60"/>
      <sheetName val="STAFFSCHED "/>
      <sheetName val="COLUMN"/>
      <sheetName val="Cal"/>
      <sheetName val="_17_07_10_N_SHIFT_MECH-TANK"/>
      <sheetName val="_17_07_10_RS_&amp;_SECURITY"/>
      <sheetName val="17_07_10_CIVIL_WET"/>
      <sheetName val="_17_07_10_CIVIL"/>
      <sheetName val="_17_07_10_MECH-FAB"/>
      <sheetName val="_17_07_10_MECH-TANK"/>
      <sheetName val="Makro1"/>
      <sheetName val="LABOUR RATE"/>
      <sheetName val="Material Rate"/>
      <sheetName val="ACS(1)"/>
      <sheetName val="FAS-C(4)"/>
      <sheetName val="CCTV(old)"/>
      <sheetName val="Final"/>
      <sheetName val="Summary-Price_New"/>
      <sheetName val="AN-2K"/>
      <sheetName val="Switch V16"/>
      <sheetName val="FitOutConfCentre"/>
      <sheetName val="India F&amp;S Template"/>
      <sheetName val="Cat A Change Control"/>
      <sheetName val="Factor Sheet"/>
      <sheetName val="detail'02"/>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Summary WG"/>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Measurements"/>
      <sheetName val="Tables"/>
      <sheetName val="Flooring"/>
      <sheetName val="Ceilings"/>
      <sheetName val="ACAD Finishes"/>
      <sheetName val="Site Details"/>
      <sheetName val="Chair"/>
      <sheetName val="Site Area Statement"/>
      <sheetName val="Doors"/>
      <sheetName val="Estimate"/>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BOQ_Direct_selling_cost"/>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Index"/>
      <sheetName val="Invoice Tracker"/>
      <sheetName val="BHANDUP"/>
      <sheetName val="Misc. Data"/>
      <sheetName val="  ¢_x0002_&amp;_x0000__x0000__x0000_ú5#_x0000__x0000__x0000__x0000__x0000__x0000__x0000_"/>
      <sheetName val="  ¢_x0002_&amp;???ú5#???????"/>
      <sheetName val="UNIT"/>
      <sheetName val="CCY"/>
      <sheetName val="Name List"/>
      <sheetName val="14.07.10 CIVIL W ["/>
      <sheetName val="14.07.10@^\_x0001_&amp;_x0000__x0000__x0000__x0012_8"/>
      <sheetName val="AFAS "/>
      <sheetName val="RDS &amp; WLD"/>
      <sheetName val="PA System"/>
      <sheetName val="ACC"/>
      <sheetName val="CCTV"/>
      <sheetName val="Server &amp; PAC Room"/>
      <sheetName val="BMS"/>
      <sheetName val="HVAC BOQ"/>
      <sheetName val="08.07.10헾】_x0005_????菈_x0013_"/>
      <sheetName val="BOQ LT"/>
      <sheetName val="_21_07_10_N_SHIFT_MECH-FA"/>
      <sheetName val="Report"/>
      <sheetName val="_x0000__x0000__x0000__x0000__x0000__x0000__x0000_Ü5)_x0000__x001e_bÝ/_x0012_8)_x0000__x0012_6)_x0000_&amp;_x0000__x0000__x0000_&amp;_x0000__x0000__x0000_"/>
      <sheetName val="_x0001__x0000__x0000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Blr hire"/>
      <sheetName val="MASTER_RATE ANALYSIS"/>
      <sheetName val="Inputs"/>
      <sheetName val="환율"/>
      <sheetName val="Deduction of assets"/>
      <sheetName val="目录"/>
      <sheetName val="F&amp;B"/>
      <sheetName val="#REF"/>
      <sheetName val="Kitchen"/>
      <sheetName val="08.07.10헾】_x0005__x0000__x0000"/>
      <sheetName val="08.07.10헾】_x0005_____ꎋ"/>
      <sheetName val="08.07.10헾】_x0005_??_x0005__x0000__x0000_"/>
      <sheetName val="08.07.10헾】_x0005_??壀&quot;夌&quot;"/>
      <sheetName val="Cost Basis"/>
      <sheetName val="08.07.10헾】_x0005_??헾⿂_x0005__x0000_"/>
      <sheetName val="08.07.10헾】_x0005_????懇"/>
      <sheetName val="08.07.10헾】_x0005_??ꮸ⽚_x0005__x0000_"/>
      <sheetName val="08.07.10헾】_x0005_??丵⼽_x0005__x0000_"/>
      <sheetName val="08.07.10헾】_x0005_"/>
      <sheetName val="d-safe specs"/>
      <sheetName val="08.07.10헾】_x0005_????癠'"/>
      <sheetName val="Main-Material"/>
      <sheetName val="Form-B"/>
      <sheetName val="PRECAST-conc-AI"/>
      <sheetName val="Miscellan%ous_x0008_civil"/>
      <sheetName val="b`sic"/>
      <sheetName val="PRECAST lig(tconc_II"/>
      <sheetName val="Sqn_Abs"/>
      <sheetName val="calcul"/>
      <sheetName val=" _¢_x0002_&amp;"/>
      <sheetName val=" _¢_x0002_&amp;___ú5#_______"/>
      <sheetName val="Quote Sheet"/>
      <sheetName val="FORM7"/>
      <sheetName val="9"/>
      <sheetName val="BLOCK-A (MEA.SHEET)"/>
      <sheetName val="B'Sheet"/>
      <sheetName val="Asmp"/>
      <sheetName val="DP"/>
      <sheetName val="currency"/>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Income Statement"/>
      <sheetName val="MG"/>
      <sheetName val="VALIDATIONS"/>
      <sheetName val="Mat_Cost"/>
      <sheetName val="VF Full Recon"/>
      <sheetName val="LMP"/>
      <sheetName val="sc-mar2000"/>
      <sheetName val="PITP3 COPY"/>
      <sheetName val="Mea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Expenses Actual Vs. Budgeted"/>
      <sheetName val="Col up to plinth"/>
      <sheetName val="Footing"/>
      <sheetName val="segment_topsheet"/>
      <sheetName val="DSLP"/>
      <sheetName val="Load Details(B2)"/>
      <sheetName val="Works - Quote Sheet"/>
      <sheetName val="girder"/>
      <sheetName val="Rocker"/>
      <sheetName val="98Price"/>
      <sheetName val="RCC,Ret. Wall"/>
      <sheetName val="Intro."/>
      <sheetName val="Gate 2"/>
      <sheetName val="Lab"/>
      <sheetName val="eq"/>
      <sheetName val="08.07.10헾】_x0005_??헾⽀_x0005__x0000_"/>
      <sheetName val="08.07.10헾】_x0005_??헾⾑_x0005__x0000_"/>
      <sheetName val=" _x000d_¢_x0002_&amp;_x0000__x0000__x0000_ú5#_x0000__x0000__x0000__x0000__x0000__x0000__x0000_"/>
      <sheetName val=" _x000d_¢_x0002_&amp;???ú5#???????"/>
      <sheetName val="starter"/>
      <sheetName val="Customize Your Invoice"/>
      <sheetName val="_22_07_10_MECH-FþÕ"/>
      <sheetName val="SEW4"/>
      <sheetName val="08.07.10_x0000__x0000_ⴠ_x0000__x0000__x0000_㭮㢝輜_x0018_"/>
      <sheetName val="预算"/>
      <sheetName val="電気設備表"/>
      <sheetName val="Projects"/>
      <sheetName val="Project Ignite"/>
      <sheetName val="INTRO"/>
      <sheetName val="2.civil-RA"/>
      <sheetName val="est"/>
      <sheetName val="ancillary"/>
      <sheetName val="Raw Data"/>
      <sheetName val="Revised_2_fc4a"/>
      <sheetName val="Option"/>
      <sheetName val="Construction"/>
      <sheetName val="CPA33-34"/>
      <sheetName val="P&amp;L"/>
      <sheetName val="Paramètres"/>
      <sheetName val="Divers"/>
      <sheetName val="Zuschläge"/>
      <sheetName val="Rate analysis civil"/>
      <sheetName val="경비공통"/>
      <sheetName val="Conc&amp;steel-assets"/>
      <sheetName val="STP"/>
      <sheetName val="PROCTOR"/>
      <sheetName val="Shuttering Material"/>
      <sheetName val="ENG"/>
      <sheetName val="BLR 1"/>
      <sheetName val="GAS"/>
      <sheetName val="DEAE"/>
      <sheetName val="BLR2"/>
      <sheetName val="BLR3"/>
      <sheetName val="BLR4"/>
      <sheetName val="BLR5"/>
      <sheetName val="DEM"/>
      <sheetName val="SAM"/>
      <sheetName val="CHEM"/>
      <sheetName val="COP"/>
      <sheetName val="Proposal"/>
      <sheetName val="PROCESS"/>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Cable Data"/>
      <sheetName val="Sheet"/>
      <sheetName val="ETC Plant Cost"/>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Equipment Master"/>
      <sheetName val="Material Master"/>
      <sheetName val="_ ¢&amp;ú5#"/>
      <sheetName val="_ ¢&amp;???ú5#???????"/>
      <sheetName val="_x0000__x0017__x0000__x0012__x0000__x000f__x0000__x0012__x0000__x0013__x0000_ _x0000__x001a__x0000__x001b__x0000__x0017__x0000_"/>
      <sheetName val=" _x000a_¢_x0002_&amp;"/>
      <sheetName val="14.07.10@"/>
      <sheetName val="14.07.10Á_x000c__x0003_&amp;"/>
      <sheetName val="  ¢_x0002_&amp;"/>
      <sheetName val="14.07.10@^\_x0001_&amp;"/>
      <sheetName val="_x0001_"/>
      <sheetName val="B3-B4-B5-_x0006_"/>
      <sheetName val="ᬀᜀሀༀሀ"/>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
      <sheetName val="Civil-BOQ"/>
      <sheetName val="Elec-BOQ"/>
      <sheetName val="Plumb-BOQ"/>
      <sheetName val="Lifts &amp; Escal-BOQ"/>
      <sheetName val="FIRE BOQ"/>
      <sheetName val="Costcal"/>
      <sheetName val="C-12"/>
      <sheetName val="Deprec."/>
      <sheetName val="Def_MSA_Thk"/>
      <sheetName val="PavThk"/>
      <sheetName val="Array"/>
      <sheetName val="Array (2)"/>
      <sheetName val="Input"/>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08.07.10헾】_x0005_??壀$夌$"/>
      <sheetName val="Fin. Assumpt. - SensitivitieH"/>
      <sheetName val="Fin. Assumpt. - Sensitivitie"/>
      <sheetName val="R.A."/>
      <sheetName val="Publicbuilding"/>
      <sheetName val="grid"/>
      <sheetName val="Material&amp;equipment"/>
      <sheetName val="공사비 내역 (가)"/>
      <sheetName val="Footing "/>
      <sheetName val="BLK2"/>
      <sheetName val="BLK3"/>
      <sheetName val="E &amp; R"/>
      <sheetName val="radar"/>
      <sheetName val="UG"/>
      <sheetName val="CPIPE2"/>
      <sheetName val="beam-reinft-machine rm"/>
      <sheetName val="Codes"/>
      <sheetName val="Cash Flow Input Data_ISC"/>
      <sheetName val="Interface_SC"/>
      <sheetName val="Calc_ISC"/>
      <sheetName val="Calc_SC"/>
      <sheetName val="Interface_ISC"/>
      <sheetName val="GD"/>
      <sheetName val="LEVEL SHEET"/>
      <sheetName val="DOOR-WIND"/>
      <sheetName val="Form 6"/>
      <sheetName val="월선수금"/>
      <sheetName val="Guide"/>
      <sheetName val="TEXT"/>
      <sheetName val="Eqpmnt Pln"/>
      <sheetName val="Eqpmnt PlnH"/>
      <sheetName val="Eqpmnt PlnÄ"/>
      <sheetName val="CIF COST ITEM"/>
      <sheetName val="w't table"/>
      <sheetName val="08.07.10헾】_x0005_??헾　_x0005_"/>
      <sheetName val="08.07.10헾】_x0005_____菈_x0013_"/>
      <sheetName val="  ¢_x0002_&amp;___ú5#_______"/>
      <sheetName val="14.07.10 CIVIL W _"/>
      <sheetName val="14.07.10@^__x0001_&amp;"/>
      <sheetName val="precast RC element"/>
      <sheetName val="SOR"/>
      <sheetName val="08.07.10헾】_x0005_??苈ô헾⼤"/>
      <sheetName val="RA BILL - 1"/>
      <sheetName val="Tax Inv"/>
      <sheetName val="Tax Inv (Client)"/>
      <sheetName val="08.07.10 CIVIՌ"/>
      <sheetName val="PROG_DATA"/>
      <sheetName val="basdat"/>
      <sheetName val="maing1"/>
      <sheetName val="Con0304"/>
      <sheetName val="OpTrack"/>
      <sheetName val="Erection"/>
      <sheetName val="sheet6"/>
      <sheetName val="7 Other Costs"/>
      <sheetName val="Vind - BtB"/>
      <sheetName val="F20_Risk_Analysis2"/>
      <sheetName val="Change_Order_Log2"/>
      <sheetName val="2000_MOR2"/>
      <sheetName val="Driveway_Beams2"/>
      <sheetName val="Structure_Bills_Qty2"/>
      <sheetName val="INDIGINEOUS_ITEMS_2"/>
      <sheetName val="3cd_Annexure2"/>
      <sheetName val="Rate_Analysis2"/>
      <sheetName val="Fin__Assumpt__-_Sensitivities2"/>
      <sheetName val="Bill_12"/>
      <sheetName val="Bill_22"/>
      <sheetName val="Bill_32"/>
      <sheetName val="Bill_42"/>
      <sheetName val="Bill_52"/>
      <sheetName val="Bill_62"/>
      <sheetName val="Bill_72"/>
      <sheetName val="_09_07_10_M顅ᎆ뤀ᨇ԰2"/>
      <sheetName val="_09_07_10_M顅ᎆ뤀ᨇ԰_缀_2"/>
      <sheetName val="1_Civil-RA2"/>
      <sheetName val="Assumption_Inputs2"/>
      <sheetName val="Phase_12"/>
      <sheetName val="Pacakges_split2"/>
      <sheetName val="DEINKING(ANNEX_1)2"/>
      <sheetName val="AutoOpen_Stub_Data2"/>
      <sheetName val="Eqpmnt_Plng2"/>
      <sheetName val="Debits_as_on_12_04_081"/>
      <sheetName val="Data_Sheet1"/>
      <sheetName val="T-P1,_FINISHES_WORKING_2"/>
      <sheetName val="Assumption_&amp;_Exclusion2"/>
      <sheetName val="External_Doors2"/>
      <sheetName val="STAFFSCHED_1"/>
      <sheetName val="LABOUR_RATE2"/>
      <sheetName val="Material_Rate2"/>
      <sheetName val="Switch_V162"/>
      <sheetName val="India_F&amp;S_Template1"/>
      <sheetName val="_bus_bay1"/>
      <sheetName val="doq_41"/>
      <sheetName val="doq_21"/>
      <sheetName val="Grade_Slab_-12"/>
      <sheetName val="Grade_Slab_-22"/>
      <sheetName val="Grade_slab-32"/>
      <sheetName val="Grade_slab_-42"/>
      <sheetName val="Grade_slab_-52"/>
      <sheetName val="Grade_slab_-62"/>
      <sheetName val="Cat_A_Change_Control2"/>
      <sheetName val="Factor_Sheet2"/>
      <sheetName val="Theo_Cons-June'101"/>
      <sheetName val="11B_1"/>
      <sheetName val="ACAD_Finishes1"/>
      <sheetName val="Site_Details1"/>
      <sheetName val="Site_Area_Statement1"/>
      <sheetName val="Summary_WG1"/>
      <sheetName val="BOQ_LT1"/>
      <sheetName val="14_07_10_CIVIL_W [1"/>
      <sheetName val="AFAS_1"/>
      <sheetName val="RDS_&amp;_WLD1"/>
      <sheetName val="PA_System1"/>
      <sheetName val="Server_&amp;_PAC_Room1"/>
      <sheetName val="HVAC_BOQ1"/>
      <sheetName val="Invoice_Tracker1"/>
      <sheetName val="Income_Statement1"/>
      <sheetName val="Load_Details(B2)1"/>
      <sheetName val="Works_-_Quote_Sheet1"/>
      <sheetName val="BLOCK-A_(MEA_SHEET)1"/>
      <sheetName val="Cost_Basis"/>
      <sheetName val="08_07_10헾】"/>
      <sheetName val="08_07_10헾】??헾⿂"/>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3-B4-B5-"/>
      <sheetName val="_x000a_"/>
      <sheetName val="__¢&amp;"/>
      <sheetName val="__¢&amp;___ú5#_______"/>
      <sheetName val="VF_Full_Recon"/>
      <sheetName val="PITP3_COPY"/>
      <sheetName val="Meas_"/>
      <sheetName val="08_07_10헾】????懇"/>
      <sheetName val="Expenses_Actual_Vs__Budgeted"/>
      <sheetName val="Col_up_to_plinth"/>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Name_List"/>
      <sheetName val="Intro_"/>
      <sheetName val="Gate_2"/>
      <sheetName val="08_07_10헾】??ꮸ⽚"/>
      <sheetName val="08_07_10헾】??丵⼽"/>
      <sheetName val="08_07_10헾】????癠'"/>
      <sheetName val="Project_Ignite"/>
      <sheetName val="E_&amp;_R"/>
      <sheetName val="Customize_Your_Invoice"/>
      <sheetName val="Misc__Data"/>
      <sheetName val="beam-reinft-machine_rm"/>
      <sheetName val="08_07_10헾】??헾⽀"/>
      <sheetName val="08_07_10헾】??헾⾑"/>
      <sheetName val="Cash_Flow_Input_Data_ISC"/>
      <sheetName val="08_07_10헾】??壀$夌$"/>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Cost_Basis1"/>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Deduction_of_assets1"/>
      <sheetName val="Blr_hire1"/>
      <sheetName val="PRECAST_lig(tconc_II1"/>
      <sheetName val="VF_Full_Recon1"/>
      <sheetName val="PITP3_COPY1"/>
      <sheetName val="Meas_1"/>
      <sheetName val="Expenses_Actual_Vs__Budgeted1"/>
      <sheetName val="Col_up_to_plinth1"/>
      <sheetName val="MASTER_RATE_ANALYSIS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foot-slab reinft"/>
      <sheetName val="General Input"/>
      <sheetName val="Progress"/>
      <sheetName val="sept-plan"/>
      <sheetName val="WORK TABLE"/>
      <sheetName val="PointNo.5"/>
      <sheetName val="Basement Budget"/>
      <sheetName val="RES-PLANNING"/>
      <sheetName val="MS Loan repayments"/>
      <sheetName val="Cumulative Karnatka Purchase"/>
      <sheetName val="Purchase---"/>
      <sheetName val="Reco- Project wise"/>
      <sheetName val="Purchase head Wise"/>
      <sheetName val="Reco"/>
      <sheetName val="List of Project"/>
      <sheetName val="Sheet5"/>
      <sheetName val="Cumulative Karnatka Purchas (2"/>
      <sheetName val="Pivot table"/>
      <sheetName val="BL Staff"/>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PIPELINE"/>
      <sheetName val="CIVIL"/>
      <sheetName val="Master data"/>
      <sheetName val="Form_6"/>
      <sheetName val="Lifts_&amp;_Escal-BOQ"/>
      <sheetName val="FIRE_BOQ"/>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1"/>
      <sheetName val="Lifts_&amp;_Escal-BOQ1"/>
      <sheetName val="FIRE_BOQ1"/>
      <sheetName val="Rate_analysis_civil"/>
      <sheetName val="Fin__Assumpt__-_Sensitivitie"/>
      <sheetName val="abst-of -cost"/>
      <sheetName val="288-1"/>
      <sheetName val="Varthur 1"/>
      <sheetName val="old_serial no."/>
      <sheetName val="tot_ass_9697"/>
      <sheetName val="08.07.10 CIVIՌ_x0000_缀_x0000__x0000_"/>
      <sheetName val="08.07.10헾】_x0005_??헾　_x0005__x0000_"/>
      <sheetName val="Eqpmnt Pln_x0000_"/>
      <sheetName val="P-II_Cement_Reconkiliation2"/>
      <sheetName val=" _¢_x0002_&amp;_x0000__x0000__x0000"/>
      <sheetName val="Temporary"/>
      <sheetName val="SALA-002"/>
      <sheetName val="Basis"/>
      <sheetName val="FINOLEX"/>
      <sheetName val="Balustrade"/>
      <sheetName val="Sheet7"/>
      <sheetName val="macros"/>
      <sheetName val="banilad"/>
      <sheetName val="Mactan"/>
      <sheetName val="Mandaue"/>
      <sheetName val=" _x000a_¢_x0002_&amp;_x0000__x0000_"/>
      <sheetName val="SC Cost MAR 02"/>
      <sheetName val="Summary output"/>
      <sheetName val="Keyword"/>
      <sheetName val="S1BOQ"/>
      <sheetName val="Detail In Door Stad"/>
      <sheetName val="Combined Results "/>
      <sheetName val="Cashflow"/>
      <sheetName val="Deprec_"/>
      <sheetName val="Deprec_1"/>
      <sheetName val="R_A_"/>
      <sheetName val="ST CODE"/>
      <sheetName val="_x0017__x0000__x0012__x0000__x000f__x0000__x0012__x0000__x0013__x0000__x001a__x0000__x0013__x0000__x000b__x0000__x0006__x0000__x0011__x0000__x0010__x0000__x0007__x0000__x0003__x0000__x0003_"/>
      <sheetName val="Jafiliya"/>
      <sheetName val="Oud Metha"/>
      <sheetName val="Port Saeed"/>
      <sheetName val="Al Wasl"/>
      <sheetName val="Zabeel"/>
      <sheetName val="œheet3"/>
      <sheetName val=" "/>
      <sheetName val="  ¢_x0002_&amp;_x0000__x0000_"/>
      <sheetName val="Basic Rates"/>
      <sheetName val="MFG"/>
      <sheetName val="Measurment"/>
      <sheetName val="ABB"/>
      <sheetName val="GE"/>
      <sheetName val="SALE&amp;COST"/>
      <sheetName val="Contract Status"/>
      <sheetName val="08.07.10헾】_x0005_??睮は_x0005__x0000_"/>
      <sheetName val="Material List "/>
      <sheetName val="Deprec_2"/>
      <sheetName val="Form_62"/>
      <sheetName val="Lifts_&amp;_Escal-BOQ2"/>
      <sheetName val="FIRE_BOQ2"/>
      <sheetName val="Interior"/>
      <sheetName val="Electrical"/>
      <sheetName val="Mechanical"/>
      <sheetName val="Fire Hydrant"/>
      <sheetName val="Material Spec."/>
      <sheetName val="Terms &amp; conditions"/>
      <sheetName val="measure"/>
      <sheetName val="WORD"/>
      <sheetName val="Forecast"/>
      <sheetName val="Database"/>
      <sheetName val="Abstract"/>
      <sheetName val="PriceSummary"/>
      <sheetName val="HK"/>
      <sheetName val="Calendar"/>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 _x000d_¢_x0002_&amp;___ú5#_______"/>
      <sheetName val="__x000a_¢&amp;___ú5#_______"/>
      <sheetName val="14.07.10@^__x0001_&amp;_x0000__x000"/>
      <sheetName val="08.07.10헾】_x0005___壀&quot;夌&quot;"/>
      <sheetName val="08.07.10헾】_x0005___헾⿂_x0005__x"/>
      <sheetName val="08.07.10헾】_x0005___ꮸ⽚_x0005__x"/>
      <sheetName val="08.07.10헾】_x0005_____懇"/>
      <sheetName val="08.07.10헾】_x0005___丵⼽_x0005__x"/>
      <sheetName val="08.07.10헾】_x0005_____癠_"/>
      <sheetName val="08.07.10헾】_x0005___헾⽀_x0005__x"/>
      <sheetName val="_x0000__x0017__x0000__x0012__x0"/>
      <sheetName val="ᬀᜀሀༀሀ_x0000__x0000__x0000__x000"/>
      <sheetName val="08.07.10헾】_x0005___헾⾑_x0005__x"/>
      <sheetName val="08.07.10헾】_x0005___壀$夌$"/>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_ ¢&amp;___ú5#_______"/>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 09.07.10 M顅ᎆ뤀ᨇ԰_x0000_v喐"/>
      <sheetName val=" 09.07.10 M顅ᎆ뤀ᨇ԰_x0000_È盰"/>
      <sheetName val="BBS-Residential"/>
      <sheetName val="TBEAM"/>
      <sheetName val="Ring Details"/>
      <sheetName val="08.07.10_x0000__x0000_쪸_x0000__x0000__x0000_㱗褰譬'"/>
      <sheetName val="Reinforcement"/>
      <sheetName val="Pilling_24"/>
      <sheetName val="Steel-Circular"/>
      <sheetName val="ITB COST"/>
      <sheetName val="Model"/>
      <sheetName val="CONSTRUCTION COMPONENT"/>
      <sheetName val="wordsdatþ"/>
      <sheetName val="Main Gate House"/>
      <sheetName val="ICO_budzet_97"/>
      <sheetName val="Infrastructure"/>
      <sheetName val="NetBQ"/>
      <sheetName val="unit.cost."/>
      <sheetName val="PPA Summary"/>
      <sheetName val="Substation"/>
      <sheetName val="08.07.10헾】_x0005____x0005_"/>
      <sheetName val="08.07.10헾】_x0005___헾⿂_x0005_"/>
      <sheetName val="08.07.10헾】_x0005___ꮸ⽚_x0005_"/>
      <sheetName val="08.07.10헾】_x0005___丵⼽_x0005_"/>
      <sheetName val="08.07.10헾】_x0005___헾⽀_x0005_"/>
      <sheetName val="08.07.10헾】_x0005___헾⾑_x0005_"/>
      <sheetName val="08.07.10헾】_x0005___헾　_x0005_"/>
      <sheetName val="SC Cost FEB 03"/>
      <sheetName val="activit-graph  "/>
      <sheetName val="GEN_LOOKUPS"/>
      <sheetName val="08.07.10헾】_x0005_?︀ᇕ԰_x0000_缀"/>
      <sheetName val="08.07.10헾】_x0005_?蠄ሹꠀ䁮_xdc02_"/>
      <sheetName val="08.07.10헾】_x0005_?/_x0000_退Ý_x0000_"/>
      <sheetName val="08.07.10헾】_x0005_?蠌ሹ⠀䁫_xdc02_"/>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
      <sheetName val="Theme"/>
      <sheetName val=" _¢_x0002_&amp;_x0000__x0000_"/>
      <sheetName val="IDCCALHYD-GOO"/>
      <sheetName val="GF Columns"/>
      <sheetName val="AREAS"/>
      <sheetName val="Site_Dev_BO䡑3"/>
      <sheetName val="cover page"/>
      <sheetName val=" 09.07.10 M蕸\헾⿓_x0005_"/>
      <sheetName val="MSU"/>
      <sheetName val="Sch-3"/>
      <sheetName val="Material recovery"/>
      <sheetName val="Exc"/>
      <sheetName val="RCC"/>
      <sheetName val="Ward areas"/>
      <sheetName val="BOQMAT"/>
      <sheetName val="WAGES"/>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M-Book_for_Conc28"/>
      <sheetName val="M-Book_for_FW28"/>
      <sheetName val="SITE_OVERHEADS28"/>
      <sheetName val="labour_coeff28"/>
      <sheetName val="Site_Dev_BOQ28"/>
      <sheetName val="Expenditure_plan28"/>
      <sheetName val="ORDER_BOOKING28"/>
      <sheetName val="Costing_Upto_Mar'11_(2)28"/>
      <sheetName val="Tender_Summary28"/>
      <sheetName val="Boq_Block_A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TAX_BILLS28"/>
      <sheetName val="CASH_BILLS28"/>
      <sheetName val="LABOUR_BILLS28"/>
      <sheetName val="puch_order28"/>
      <sheetName val="Sheet1_(2)28"/>
      <sheetName val="Meas_-Hotel_Part28"/>
      <sheetName val="scurve_calc_(2)27"/>
      <sheetName val="Direct_cost_shed_A-2_27"/>
      <sheetName val="BOQ_Direct_selling_cost27"/>
      <sheetName val="22_12_201128"/>
      <sheetName val="Contract_Night_Staff27"/>
      <sheetName val="Contract_Day_Staff27"/>
      <sheetName val="Day_Shift27"/>
      <sheetName val="Night_Shift27"/>
      <sheetName val="Fee_Rate_Summary27"/>
      <sheetName val="Civil_Boq27"/>
      <sheetName val="BOQ_(2)28"/>
      <sheetName val="Fill_this_out_first___27"/>
      <sheetName val="INPUT_SHEET27"/>
      <sheetName val="final_abstract27"/>
      <sheetName val="IO_List27"/>
      <sheetName val="Civil_Works27"/>
      <sheetName val="Cashflow_projection27"/>
      <sheetName val="Ave_wtd_rates27"/>
      <sheetName val="Material_27"/>
      <sheetName val="Labour_&amp;_Plant27"/>
      <sheetName val="PA-_Consutant_27"/>
      <sheetName val="St_co_91_5lvl27"/>
      <sheetName val="Item-_Compact27"/>
      <sheetName val="Meas__Hotel_Part27"/>
      <sheetName val="Cost_Index27"/>
      <sheetName val="DI_Rate_Analysis28"/>
      <sheetName val="Economic_RisingMain__Ph-I28"/>
      <sheetName val="Sales_&amp;_Prod27"/>
      <sheetName val="TBAL9697__group_wise__sdpl27"/>
      <sheetName val="cash_in_flow_Summary_JV_27"/>
      <sheetName val="water_prop_27"/>
      <sheetName val="GR_slab-reinft27"/>
      <sheetName val="Staff_Acco_27"/>
      <sheetName val="MN_T_B_27"/>
      <sheetName val="SP_Break_Up27"/>
      <sheetName val="INDIGINEOUS_ITEMS_27"/>
      <sheetName val="Rate_analysis-_BOQ_1_27"/>
      <sheetName val="Driveway_Beams27"/>
      <sheetName val="Labour_productivity27"/>
      <sheetName val="_09_07_10_M顅ᎆ뤀ᨇ԰?缀?27"/>
      <sheetName val="3cd_Annexure27"/>
      <sheetName val="1_Civil-RA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Structure_Bills_Qty27"/>
      <sheetName val="External_Doors27"/>
      <sheetName val="T-P1,_FINISHES_WORKING_27"/>
      <sheetName val="Assumption_&amp;_Exclusion27"/>
      <sheetName val="Project_Details__27"/>
      <sheetName val="_09_07_10_M顅ᎆ뤀ᨇ԰27"/>
      <sheetName val="_09_07_10_M顅ᎆ뤀ᨇ԰_缀_27"/>
      <sheetName val="Prelims_Breakup28"/>
      <sheetName val="Rate_Analysis27"/>
      <sheetName val="14_07_10_CIVIL_W [26"/>
      <sheetName val="Data_Sheet26"/>
      <sheetName val="Theo_Cons-June'1026"/>
      <sheetName val="DEINKING(ANNEX_1)27"/>
      <sheetName val="Phase_127"/>
      <sheetName val="Pacakges_split27"/>
      <sheetName val="Assumption_Inputs27"/>
      <sheetName val="AutoOpen_Stub_Data27"/>
      <sheetName val="Eqpmnt_Plng27"/>
      <sheetName val="Debits_as_on_12_04_0826"/>
      <sheetName val="LABOUR_RATE27"/>
      <sheetName val="Material_Rate27"/>
      <sheetName val="Switch_V1627"/>
      <sheetName val="STAFFSCHED_26"/>
      <sheetName val="Cat_A_Change_Control27"/>
      <sheetName val="Grade_Slab_-127"/>
      <sheetName val="Grade_Slab_-227"/>
      <sheetName val="Grade_slab-327"/>
      <sheetName val="Grade_slab_-427"/>
      <sheetName val="Grade_slab_-527"/>
      <sheetName val="Grade_slab_-627"/>
      <sheetName val="Factor_Sheet27"/>
      <sheetName val="India_F&amp;S_Template26"/>
      <sheetName val="_bus_bay26"/>
      <sheetName val="doq_426"/>
      <sheetName val="doq_226"/>
      <sheetName val="11B_26"/>
      <sheetName val="Summary_WG26"/>
      <sheetName val="AFAS_26"/>
      <sheetName val="RDS_&amp;_WLD26"/>
      <sheetName val="PA_System26"/>
      <sheetName val="Server_&amp;_PAC_Room26"/>
      <sheetName val="HVAC_BOQ26"/>
      <sheetName val="ACAD_Finishes26"/>
      <sheetName val="Site_Details26"/>
      <sheetName val="Site_Area_Statement26"/>
      <sheetName val="BOQ_LT26"/>
      <sheetName val="Invoice_Tracker26"/>
      <sheetName val="BLR_1"/>
      <sheetName val="HRSG_PRINT"/>
      <sheetName val="Income_Statement26"/>
      <sheetName val="Cost_control"/>
      <sheetName val="Deduction_of_assets25"/>
      <sheetName val="d-safe_specs25"/>
      <sheetName val="MASTER_RATE_ANALYSIS25"/>
      <sheetName val="Blr_hire25"/>
      <sheetName val="PRECAST_lig(tconc_II25"/>
      <sheetName val="Quote_Sheet25"/>
      <sheetName val="BLOCK-A_(MEA_SHEET)26"/>
      <sheetName val="Load_Details(B2)26"/>
      <sheetName val="Works_-_Quote_Sheet26"/>
      <sheetName val="RCC,Ret__Wall25"/>
      <sheetName val="KSt_-_Analysis_8"/>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Section_Catalogue8"/>
      <sheetName val="VF_Full_Recon25"/>
      <sheetName val="PITP3_COPY25"/>
      <sheetName val="Meas_25"/>
      <sheetName val="Expenses_Actual_Vs__Budgeted25"/>
      <sheetName val="Col_up_to_plinth25"/>
      <sheetName val="__¢&amp;ú5#9"/>
      <sheetName val="__¢&amp;???ú5#???????9"/>
      <sheetName val="Intro_25"/>
      <sheetName val="Gate_225"/>
      <sheetName val="Name_List25"/>
      <sheetName val="Misc__Data25"/>
      <sheetName val="Project_Ignite25"/>
      <sheetName val="Customize_Your_Invoice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Deprec_3"/>
      <sheetName val="Fin__Assumpt__-_SensitivitieH25"/>
      <sheetName val="Fin__Assumpt__-_Sensitivitie1"/>
      <sheetName val="08_07_10ⴠ㭮㢝輜"/>
      <sheetName val="Raw_Data8"/>
      <sheetName val="beam-reinft-machine_rm25"/>
      <sheetName val="Cash_Flow_Input_Data_ISC25"/>
      <sheetName val="Form_63"/>
      <sheetName val="2_civil-RA"/>
      <sheetName val="Frango_Work_sheet"/>
      <sheetName val="TCMO_(2)"/>
      <sheetName val="Advance_tax"/>
      <sheetName val="Cashflow_"/>
      <sheetName val="ITDEP_revised"/>
      <sheetName val="Deferred_tax"/>
      <sheetName val="grp_"/>
      <sheetName val="Debtors_Ageing_"/>
      <sheetName val="R_A_1"/>
      <sheetName val="Rate_analysis_civil1"/>
      <sheetName val="precast_RC_element"/>
      <sheetName val="08_07_10헾】??헾　"/>
      <sheetName val="08_07_10헾】??苈ô헾⼤"/>
      <sheetName val="RA_BILL_-_1"/>
      <sheetName val="Tax_Inv"/>
      <sheetName val="Tax_Inv_(Client)"/>
      <sheetName val="Lifts_&amp;_Escal-BOQ3"/>
      <sheetName val="FIRE_BOQ3"/>
      <sheetName val="E_&amp;_R25"/>
      <sheetName val="08_07_10_CIVIՌ缀"/>
      <sheetName val="LEVEL_SHEET1"/>
      <sheetName val="공사비_내역_(가)8"/>
      <sheetName val="Detail_In_Door_Stad"/>
      <sheetName val="ETC_Plant_Cost"/>
      <sheetName val="__¢&amp;_x0000"/>
      <sheetName val="Footing_"/>
      <sheetName val="MS_Loan_repayments"/>
      <sheetName val="Basement_Budget"/>
      <sheetName val="CIF_COST_ITEM"/>
      <sheetName val="Array_(2)"/>
      <sheetName val="ST_CODE"/>
      <sheetName val="Eqpmnt_Pln"/>
      <sheetName val="Eqpmnt_PlnH"/>
      <sheetName val="Eqpmnt_PlnÄ"/>
      <sheetName val="7_Other_Costs"/>
      <sheetName val="Vind_-_BtB"/>
      <sheetName val="General_Input"/>
      <sheetName val="foot-slab_reinft"/>
      <sheetName val="WORK_TABLE"/>
      <sheetName val="COP_Final"/>
      <sheetName val="abst-of_-cost"/>
      <sheetName val="SC_Cost_MAR_02"/>
      <sheetName val="Varthur_1"/>
      <sheetName val="PointNo_5"/>
      <sheetName val="Master_data"/>
      <sheetName val="Cumulative_Karnatka_Purchase"/>
      <sheetName val="Reco-_Project_wise"/>
      <sheetName val="Purchase_head_Wise"/>
      <sheetName val="List_of_Project"/>
      <sheetName val="Cumulative_Karnatka_Purchas_(2"/>
      <sheetName val="Pivot_table"/>
      <sheetName val="__x000a_¢&amp;"/>
      <sheetName val="BL_Staff"/>
      <sheetName val="14_07_10@"/>
      <sheetName val="14_07_10Á&amp;"/>
      <sheetName val="__¢&amp;1"/>
      <sheetName val="__¢&amp;___ú5#_______1"/>
      <sheetName val="14_07_10_CIVIL_W _10"/>
      <sheetName val="14_07_10@^_&amp;"/>
      <sheetName val="Oud_Metha"/>
      <sheetName val="Port_Saeed"/>
      <sheetName val="Al_Wasl"/>
      <sheetName val="Fire_Hydrant"/>
      <sheetName val="Material_Spec_"/>
      <sheetName val="Terms_&amp;_conditions"/>
      <sheetName val="collections_plan_0401"/>
      <sheetName val="8!;bÂ_Ò_!Ò8!&amp;&amp;"/>
      <sheetName val="08_07_10헾】__헾　"/>
      <sheetName val="old_serial_no_"/>
      <sheetName val="Equipment_Master"/>
      <sheetName val="Material_Master"/>
      <sheetName val="Contract_Status"/>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mbined_Results_"/>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Material_List_"/>
      <sheetName val="Shuttering_Material"/>
      <sheetName val="_09_07_10_M顅ᎆ뤀ᨇ԰v喐"/>
      <sheetName val="_09_07_10_M顅ᎆ뤀ᨇ԰È盰"/>
      <sheetName val="Ward_areas"/>
      <sheetName val="PRECAST_lightconc-II31"/>
      <sheetName val="PRECAST_lightconc_II31"/>
      <sheetName val="College_Details31"/>
      <sheetName val="Personal_31"/>
      <sheetName val="Cleaning_&amp;_Grubbing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Quantity_Schedule30"/>
      <sheetName val="Revenue__Schedule_30"/>
      <sheetName val="Balance_works_-_Direct_Cost30"/>
      <sheetName val="Balance_works_-_Indirect_Cost30"/>
      <sheetName val="Fund_Plan30"/>
      <sheetName val="Bill_of_Resources30"/>
      <sheetName val="beam-reinft-IIInd_floor29"/>
      <sheetName val="M-Book_for_Conc29"/>
      <sheetName val="M-Book_for_FW29"/>
      <sheetName val="SITE_OVERHEADS29"/>
      <sheetName val="labour_coeff29"/>
      <sheetName val="Site_Dev_BOQ29"/>
      <sheetName val="Expenditure_plan29"/>
      <sheetName val="ORDER_BOOKING29"/>
      <sheetName val="Costing_Upto_Mar'11_(2)29"/>
      <sheetName val="Tender_Summary29"/>
      <sheetName val="Boq_Block_A29"/>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TAX_BILLS29"/>
      <sheetName val="CASH_BILLS29"/>
      <sheetName val="LABOUR_BILLS29"/>
      <sheetName val="puch_order29"/>
      <sheetName val="Sheet1_(2)29"/>
      <sheetName val="Meas_-Hotel_Part29"/>
      <sheetName val="scurve_calc_(2)28"/>
      <sheetName val="Direct_cost_shed_A-2_28"/>
      <sheetName val="BOQ_Direct_selling_cost28"/>
      <sheetName val="22_12_201129"/>
      <sheetName val="Contract_Night_Staff28"/>
      <sheetName val="Contract_Day_Staff28"/>
      <sheetName val="Day_Shift28"/>
      <sheetName val="Night_Shift28"/>
      <sheetName val="Fee_Rate_Summary28"/>
      <sheetName val="Civil_Boq28"/>
      <sheetName val="BOQ_(2)29"/>
      <sheetName val="Fill_this_out_first___28"/>
      <sheetName val="INPUT_SHEET28"/>
      <sheetName val="final_abstract28"/>
      <sheetName val="IO_List28"/>
      <sheetName val="Civil_Works28"/>
      <sheetName val="Cashflow_projection28"/>
      <sheetName val="Ave_wtd_rates28"/>
      <sheetName val="Material_28"/>
      <sheetName val="Labour_&amp;_Plant28"/>
      <sheetName val="PA-_Consutant_28"/>
      <sheetName val="St_co_91_5lvl28"/>
      <sheetName val="Item-_Compact28"/>
      <sheetName val="Meas__Hotel_Part28"/>
      <sheetName val="Cost_Index28"/>
      <sheetName val="DI_Rate_Analysis29"/>
      <sheetName val="Economic_RisingMain__Ph-I29"/>
      <sheetName val="Sales_&amp;_Prod28"/>
      <sheetName val="TBAL9697__group_wise__sdpl28"/>
      <sheetName val="cash_in_flow_Summary_JV_28"/>
      <sheetName val="water_prop_28"/>
      <sheetName val="GR_slab-reinft28"/>
      <sheetName val="Staff_Acco_28"/>
      <sheetName val="MN_T_B_28"/>
      <sheetName val="SP_Break_Up28"/>
      <sheetName val="INDIGINEOUS_ITEMS_28"/>
      <sheetName val="Rate_analysis-_BOQ_1_28"/>
      <sheetName val="Driveway_Beams28"/>
      <sheetName val="Labour_productivity28"/>
      <sheetName val="_09_07_10_M顅ᎆ뤀ᨇ԰?缀?28"/>
      <sheetName val="3cd_Annexure28"/>
      <sheetName val="1_Civil-RA28"/>
      <sheetName val="Fin__Assumpt__-_Sensitivities28"/>
      <sheetName val="Bill_128"/>
      <sheetName val="Bill_228"/>
      <sheetName val="Bill_328"/>
      <sheetName val="Bill_428"/>
      <sheetName val="Bill_528"/>
      <sheetName val="Bill_628"/>
      <sheetName val="Bill_728"/>
      <sheetName val="F20_Risk_Analysis28"/>
      <sheetName val="Change_Order_Log28"/>
      <sheetName val="2000_MOR28"/>
      <sheetName val="Structure_Bills_Qty28"/>
      <sheetName val="External_Doors28"/>
      <sheetName val="T-P1,_FINISHES_WORKING_28"/>
      <sheetName val="Assumption_&amp;_Exclusion28"/>
      <sheetName val="Project_Details__28"/>
      <sheetName val="_09_07_10_M顅ᎆ뤀ᨇ԰28"/>
      <sheetName val="_09_07_10_M顅ᎆ뤀ᨇ԰_缀_28"/>
      <sheetName val="Prelims_Breakup29"/>
      <sheetName val="Rate_Analysis28"/>
      <sheetName val="14_07_10_CIVIL_W [27"/>
      <sheetName val="Data_Sheet27"/>
      <sheetName val="Theo_Cons-June'1027"/>
      <sheetName val="DEINKING(ANNEX_1)28"/>
      <sheetName val="Phase_128"/>
      <sheetName val="Pacakges_split28"/>
      <sheetName val="Assumption_Inputs28"/>
      <sheetName val="AutoOpen_Stub_Data28"/>
      <sheetName val="Eqpmnt_Plng28"/>
      <sheetName val="Debits_as_on_12_04_0827"/>
      <sheetName val="LABOUR_RATE28"/>
      <sheetName val="Material_Rate28"/>
      <sheetName val="Switch_V1628"/>
      <sheetName val="STAFFSCHED_27"/>
      <sheetName val="Cat_A_Change_Control28"/>
      <sheetName val="Grade_Slab_-128"/>
      <sheetName val="Grade_Slab_-228"/>
      <sheetName val="Grade_slab-328"/>
      <sheetName val="Grade_slab_-428"/>
      <sheetName val="Grade_slab_-528"/>
      <sheetName val="Grade_slab_-628"/>
      <sheetName val="Factor_Sheet28"/>
      <sheetName val="India_F&amp;S_Template27"/>
      <sheetName val="_bus_bay27"/>
      <sheetName val="doq_427"/>
      <sheetName val="doq_227"/>
      <sheetName val="11B_27"/>
      <sheetName val="Summary_WG27"/>
      <sheetName val="AFAS_27"/>
      <sheetName val="RDS_&amp;_WLD27"/>
      <sheetName val="PA_System27"/>
      <sheetName val="Server_&amp;_PAC_Room27"/>
      <sheetName val="HVAC_BOQ27"/>
      <sheetName val="ACAD_Finishes27"/>
      <sheetName val="Site_Details27"/>
      <sheetName val="Site_Area_Statement27"/>
      <sheetName val="BOQ_LT27"/>
      <sheetName val="Invoice_Tracker27"/>
      <sheetName val="BLR_11"/>
      <sheetName val="HRSG_PRINT1"/>
      <sheetName val="Income_Statement27"/>
      <sheetName val="Cost_control1"/>
      <sheetName val="Deduction_of_assets26"/>
      <sheetName val="d-safe_specs26"/>
      <sheetName val="MASTER_RATE_ANALYSIS26"/>
      <sheetName val="Blr_hire26"/>
      <sheetName val="PRECAST_lig(tconc_II26"/>
      <sheetName val="Quote_Sheet26"/>
      <sheetName val="BLOCK-A_(MEA_SHEET)27"/>
      <sheetName val="Load_Details(B2)27"/>
      <sheetName val="Works_-_Quote_Sheet27"/>
      <sheetName val="RCC,Ret__Wall26"/>
      <sheetName val="KSt_-_Analysis_9"/>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Cost_Basis26"/>
      <sheetName val="Section_Catalogue9"/>
      <sheetName val="VF_Full_Recon26"/>
      <sheetName val="PITP3_COPY26"/>
      <sheetName val="Meas_26"/>
      <sheetName val="Expenses_Actual_Vs__Budgeted26"/>
      <sheetName val="Col_up_to_plinth26"/>
      <sheetName val="__¢&amp;ú5#10"/>
      <sheetName val="__¢&amp;???ú5#???????10"/>
      <sheetName val="Intro_26"/>
      <sheetName val="Gate_226"/>
      <sheetName val="Name_List26"/>
      <sheetName val="Misc__Data26"/>
      <sheetName val="Project_Ignite26"/>
      <sheetName val="Customize_Your_Invoice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Deprec_4"/>
      <sheetName val="Fin__Assumpt__-_SensitivitieH26"/>
      <sheetName val="Fin__Assumpt__-_Sensitivitie2"/>
      <sheetName val="Raw_Data9"/>
      <sheetName val="beam-reinft-machine_rm26"/>
      <sheetName val="Cash_Flow_Input_Data_ISC26"/>
      <sheetName val="Form_64"/>
      <sheetName val="2_civil-RA1"/>
      <sheetName val="Frango_Work_sheet1"/>
      <sheetName val="TCMO_(2)1"/>
      <sheetName val="Advance_tax1"/>
      <sheetName val="Cashflow_1"/>
      <sheetName val="ITDEP_revised1"/>
      <sheetName val="Deferred_tax1"/>
      <sheetName val="grp_1"/>
      <sheetName val="Debtors_Ageing_1"/>
      <sheetName val="R_A_2"/>
      <sheetName val="Rate_analysis_civil2"/>
      <sheetName val="precast_RC_element1"/>
      <sheetName val="RA_BILL_-_11"/>
      <sheetName val="Tax_Inv1"/>
      <sheetName val="Tax_Inv_(Client)1"/>
      <sheetName val="Lifts_&amp;_Escal-BOQ4"/>
      <sheetName val="FIRE_BOQ4"/>
      <sheetName val="E_&amp;_R26"/>
      <sheetName val="LEVEL_SHEET2"/>
      <sheetName val="공사비_내역_(가)9"/>
      <sheetName val="Detail_In_Door_Stad1"/>
      <sheetName val="ETC_Plant_Cost1"/>
      <sheetName val="Footing_1"/>
      <sheetName val="MS_Loan_repayments1"/>
      <sheetName val="Basement_Budget1"/>
      <sheetName val="CIF_COST_ITEM1"/>
      <sheetName val="Array_(2)1"/>
      <sheetName val="ST_CODE1"/>
      <sheetName val="Eqpmnt_PlnH1"/>
      <sheetName val="Eqpmnt_PlnÄ1"/>
      <sheetName val="7_Other_Costs1"/>
      <sheetName val="Vind_-_BtB1"/>
      <sheetName val="General_Input1"/>
      <sheetName val="foot-slab_reinft1"/>
      <sheetName val="WORK_TABLE1"/>
      <sheetName val="COP_Final1"/>
      <sheetName val="abst-of_-cost1"/>
      <sheetName val="SC_Cost_MAR_021"/>
      <sheetName val="Varthur_11"/>
      <sheetName val="PointNo_51"/>
      <sheetName val="Master_data1"/>
      <sheetName val="Cumulative_Karnatka_Purchase1"/>
      <sheetName val="Reco-_Project_wise1"/>
      <sheetName val="Purchase_head_Wise1"/>
      <sheetName val="List_of_Project1"/>
      <sheetName val="Cumulative_Karnatka_Purchas_(21"/>
      <sheetName val="Pivot_table1"/>
      <sheetName val="BL_Staff1"/>
      <sheetName val="14_07_10@1"/>
      <sheetName val="14_07_10_CIVIL_W _11"/>
      <sheetName val="Oud_Metha1"/>
      <sheetName val="Port_Saeed1"/>
      <sheetName val="Al_Wasl1"/>
      <sheetName val="_1"/>
      <sheetName val="Fire_Hydrant1"/>
      <sheetName val="Material_Spec_1"/>
      <sheetName val="Terms_&amp;_conditions1"/>
      <sheetName val="collections_plan_04011"/>
      <sheetName val="__¢&amp;___ú5#_______2"/>
      <sheetName val="old_serial_no_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mbined_Results_1"/>
      <sheetName val="Material_List_1"/>
      <sheetName val="Shuttering_Material1"/>
      <sheetName val="Ward_areas1"/>
      <sheetName val="PRECAST_lightconc-II32"/>
      <sheetName val="PRECAST_lightconc_II32"/>
      <sheetName val="College_Details32"/>
      <sheetName val="Personal_32"/>
      <sheetName val="Cleaning_&amp;_Grubbing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Quantity_Schedule31"/>
      <sheetName val="Revenue__Schedule_31"/>
      <sheetName val="Balance_works_-_Direct_Cost31"/>
      <sheetName val="Balance_works_-_Indirect_Cost31"/>
      <sheetName val="Fund_Plan31"/>
      <sheetName val="Bill_of_Resources31"/>
      <sheetName val="beam-reinft-IIInd_floor30"/>
      <sheetName val="M-Book_for_Conc30"/>
      <sheetName val="M-Book_for_FW30"/>
      <sheetName val="SITE_OVERHEADS30"/>
      <sheetName val="labour_coeff30"/>
      <sheetName val="Site_Dev_BOQ30"/>
      <sheetName val="Expenditure_plan30"/>
      <sheetName val="ORDER_BOOKING30"/>
      <sheetName val="Costing_Upto_Mar'11_(2)30"/>
      <sheetName val="Tender_Summary30"/>
      <sheetName val="Boq_Block_A30"/>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TAX_BILLS30"/>
      <sheetName val="CASH_BILLS30"/>
      <sheetName val="LABOUR_BILLS30"/>
      <sheetName val="puch_order30"/>
      <sheetName val="Sheet1_(2)30"/>
      <sheetName val="Meas_-Hotel_Part30"/>
      <sheetName val="scurve_calc_(2)29"/>
      <sheetName val="Direct_cost_shed_A-2_29"/>
      <sheetName val="BOQ_Direct_selling_cost29"/>
      <sheetName val="22_12_201130"/>
      <sheetName val="Contract_Night_Staff29"/>
      <sheetName val="Contract_Day_Staff29"/>
      <sheetName val="Day_Shift29"/>
      <sheetName val="Night_Shift29"/>
      <sheetName val="Fee_Rate_Summary29"/>
      <sheetName val="Civil_Boq29"/>
      <sheetName val="BOQ_(2)30"/>
      <sheetName val="Fill_this_out_first___29"/>
      <sheetName val="INPUT_SHEET29"/>
      <sheetName val="final_abstract29"/>
      <sheetName val="IO_List29"/>
      <sheetName val="Civil_Works29"/>
      <sheetName val="Cashflow_projection29"/>
      <sheetName val="Ave_wtd_rates29"/>
      <sheetName val="Material_29"/>
      <sheetName val="Labour_&amp;_Plant29"/>
      <sheetName val="PA-_Consutant_29"/>
      <sheetName val="St_co_91_5lvl29"/>
      <sheetName val="Item-_Compact29"/>
      <sheetName val="Meas__Hotel_Part29"/>
      <sheetName val="Cost_Index29"/>
      <sheetName val="DI_Rate_Analysis30"/>
      <sheetName val="Economic_RisingMain__Ph-I30"/>
      <sheetName val="Sales_&amp;_Prod29"/>
      <sheetName val="TBAL9697__group_wise__sdpl29"/>
      <sheetName val="cash_in_flow_Summary_JV_29"/>
      <sheetName val="water_prop_29"/>
      <sheetName val="GR_slab-reinft29"/>
      <sheetName val="Staff_Acco_29"/>
      <sheetName val="MN_T_B_29"/>
      <sheetName val="SP_Break_Up29"/>
      <sheetName val="INDIGINEOUS_ITEMS_29"/>
      <sheetName val="Rate_analysis-_BOQ_1_29"/>
      <sheetName val="Driveway_Beams29"/>
      <sheetName val="Labour_productivity29"/>
      <sheetName val="_09_07_10_M顅ᎆ뤀ᨇ԰?缀?29"/>
      <sheetName val="3cd_Annexure29"/>
      <sheetName val="1_Civil-RA29"/>
      <sheetName val="Fin__Assumpt__-_Sensitivities29"/>
      <sheetName val="Bill_129"/>
      <sheetName val="Bill_229"/>
      <sheetName val="Bill_329"/>
      <sheetName val="Bill_429"/>
      <sheetName val="Bill_529"/>
      <sheetName val="Bill_629"/>
      <sheetName val="Bill_729"/>
      <sheetName val="F20_Risk_Analysis29"/>
      <sheetName val="Change_Order_Log29"/>
      <sheetName val="2000_MOR29"/>
      <sheetName val="Structure_Bills_Qty29"/>
      <sheetName val="External_Doors29"/>
      <sheetName val="T-P1,_FINISHES_WORKING_29"/>
      <sheetName val="Assumption_&amp;_Exclusion29"/>
      <sheetName val="Project_Details__29"/>
      <sheetName val="_09_07_10_M顅ᎆ뤀ᨇ԰29"/>
      <sheetName val="_09_07_10_M顅ᎆ뤀ᨇ԰_缀_29"/>
      <sheetName val="Prelims_Breakup30"/>
      <sheetName val="Rate_Analysis29"/>
      <sheetName val="14_07_10_CIVIL_W [28"/>
      <sheetName val="Data_Sheet28"/>
      <sheetName val="Theo_Cons-June'1028"/>
      <sheetName val="DEINKING(ANNEX_1)29"/>
      <sheetName val="Phase_129"/>
      <sheetName val="Pacakges_split29"/>
      <sheetName val="Assumption_Inputs29"/>
      <sheetName val="AutoOpen_Stub_Data29"/>
      <sheetName val="Eqpmnt_Plng29"/>
      <sheetName val="Debits_as_on_12_04_0828"/>
      <sheetName val="LABOUR_RATE29"/>
      <sheetName val="Material_Rate29"/>
      <sheetName val="Switch_V1629"/>
      <sheetName val="STAFFSCHED_28"/>
      <sheetName val="Cat_A_Change_Control29"/>
      <sheetName val="Grade_Slab_-129"/>
      <sheetName val="Grade_Slab_-229"/>
      <sheetName val="Grade_slab-329"/>
      <sheetName val="Grade_slab_-429"/>
      <sheetName val="Grade_slab_-529"/>
      <sheetName val="Grade_slab_-629"/>
      <sheetName val="Factor_Sheet29"/>
      <sheetName val="India_F&amp;S_Template28"/>
      <sheetName val="_bus_bay28"/>
      <sheetName val="doq_428"/>
      <sheetName val="doq_228"/>
      <sheetName val="11B_28"/>
      <sheetName val="Summary_WG28"/>
      <sheetName val="AFAS_28"/>
      <sheetName val="RDS_&amp;_WLD28"/>
      <sheetName val="PA_System28"/>
      <sheetName val="Server_&amp;_PAC_Room28"/>
      <sheetName val="HVAC_BOQ28"/>
      <sheetName val="ACAD_Finishes28"/>
      <sheetName val="Site_Details28"/>
      <sheetName val="Site_Area_Statement28"/>
      <sheetName val="BOQ_LT28"/>
      <sheetName val="Invoice_Tracker28"/>
      <sheetName val="BLR_12"/>
      <sheetName val="HRSG_PRINT2"/>
      <sheetName val="Income_Statement28"/>
      <sheetName val="Cost_control2"/>
      <sheetName val="Deduction_of_assets27"/>
      <sheetName val="d-safe_specs27"/>
      <sheetName val="MASTER_RATE_ANALYSIS27"/>
      <sheetName val="Blr_hire27"/>
      <sheetName val="PRECAST_lig(tconc_II27"/>
      <sheetName val="Quote_Sheet27"/>
      <sheetName val="BLOCK-A_(MEA_SHEET)28"/>
      <sheetName val="Load_Details(B2)28"/>
      <sheetName val="Works_-_Quote_Sheet28"/>
      <sheetName val="RCC,Ret__Wall27"/>
      <sheetName val="KSt_-_Analysis_10"/>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Cost_Basis27"/>
      <sheetName val="Section_Catalogue10"/>
      <sheetName val="VF_Full_Recon27"/>
      <sheetName val="PITP3_COPY27"/>
      <sheetName val="Meas_27"/>
      <sheetName val="Expenses_Actual_Vs__Budgeted27"/>
      <sheetName val="Col_up_to_plinth27"/>
      <sheetName val="__¢&amp;ú5#11"/>
      <sheetName val="__¢&amp;???ú5#???????11"/>
      <sheetName val="Intro_27"/>
      <sheetName val="Gate_227"/>
      <sheetName val="Name_List27"/>
      <sheetName val="Misc__Data27"/>
      <sheetName val="Project_Ignite27"/>
      <sheetName val="Customize_Your_Invoice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Deprec_5"/>
      <sheetName val="Fin__Assumpt__-_SensitivitieH27"/>
      <sheetName val="Fin__Assumpt__-_Sensitivitie3"/>
      <sheetName val="Raw_Data10"/>
      <sheetName val="beam-reinft-machine_rm27"/>
      <sheetName val="Cash_Flow_Input_Data_ISC27"/>
      <sheetName val="Form_65"/>
      <sheetName val="2_civil-RA2"/>
      <sheetName val="Frango_Work_sheet2"/>
      <sheetName val="TCMO_(2)2"/>
      <sheetName val="Advance_tax2"/>
      <sheetName val="Cashflow_2"/>
      <sheetName val="ITDEP_revised2"/>
      <sheetName val="Deferred_tax2"/>
      <sheetName val="grp_2"/>
      <sheetName val="Debtors_Ageing_2"/>
      <sheetName val="R_A_3"/>
      <sheetName val="Rate_analysis_civil3"/>
      <sheetName val="precast_RC_element2"/>
      <sheetName val="RA_BILL_-_12"/>
      <sheetName val="Tax_Inv2"/>
      <sheetName val="Tax_Inv_(Client)2"/>
      <sheetName val="Lifts_&amp;_Escal-BOQ5"/>
      <sheetName val="FIRE_BOQ5"/>
      <sheetName val="E_&amp;_R27"/>
      <sheetName val="LEVEL_SHEET3"/>
      <sheetName val="공사비_내역_(가)10"/>
      <sheetName val="Detail_In_Door_Stad2"/>
      <sheetName val="ETC_Plant_Cost2"/>
      <sheetName val="Footing_2"/>
      <sheetName val="MS_Loan_repayments2"/>
      <sheetName val="Basement_Budget2"/>
      <sheetName val="CIF_COST_ITEM2"/>
      <sheetName val="Array_(2)2"/>
      <sheetName val="ST_CODE2"/>
      <sheetName val="Eqpmnt_PlnH2"/>
      <sheetName val="Eqpmnt_PlnÄ2"/>
      <sheetName val="7_Other_Costs2"/>
      <sheetName val="Vind_-_BtB2"/>
      <sheetName val="General_Input2"/>
      <sheetName val="foot-slab_reinft2"/>
      <sheetName val="WORK_TABLE2"/>
      <sheetName val="COP_Final2"/>
      <sheetName val="abst-of_-cost2"/>
      <sheetName val="SC_Cost_MAR_022"/>
      <sheetName val="Varthur_12"/>
      <sheetName val="PointNo_52"/>
      <sheetName val="Master_data2"/>
      <sheetName val="Cumulative_Karnatka_Purchase2"/>
      <sheetName val="Reco-_Project_wise2"/>
      <sheetName val="Purchase_head_Wise2"/>
      <sheetName val="List_of_Project2"/>
      <sheetName val="Cumulative_Karnatka_Purchas_(22"/>
      <sheetName val="Pivot_table2"/>
      <sheetName val="BL_Staff2"/>
      <sheetName val="14_07_10@2"/>
      <sheetName val="14_07_10_CIVIL_W _12"/>
      <sheetName val="Oud_Metha2"/>
      <sheetName val="Port_Saeed2"/>
      <sheetName val="Al_Wasl2"/>
      <sheetName val="_2"/>
      <sheetName val="Fire_Hydrant2"/>
      <sheetName val="Material_Spec_2"/>
      <sheetName val="Terms_&amp;_conditions2"/>
      <sheetName val="collections_plan_04012"/>
      <sheetName val="__¢&amp;___ú5#_______3"/>
      <sheetName val="old_serial_no_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mbined_Results_2"/>
      <sheetName val="Material_List_2"/>
      <sheetName val="Shuttering_Material2"/>
      <sheetName val="Ward_areas2"/>
      <sheetName val="PRECAST_lightconc-II33"/>
      <sheetName val="PRECAST_lightconc_II33"/>
      <sheetName val="College_Details33"/>
      <sheetName val="Personal_33"/>
      <sheetName val="Cleaning_&amp;_Grubbing33"/>
      <sheetName val="jidal_dam33"/>
      <sheetName val="fran_temp33"/>
      <sheetName val="kona_swit33"/>
      <sheetName val="template_(8)33"/>
      <sheetName val="template_(9)33"/>
      <sheetName val="OVER_HEADS33"/>
      <sheetName val="Cover_Sheet33"/>
      <sheetName val="BOQ_REV_A33"/>
      <sheetName val="PTB_(IO)33"/>
      <sheetName val="BMS_33"/>
      <sheetName val="TBAL9697_-group_wise__sdpl33"/>
      <sheetName val="SPT_vs_PHI33"/>
      <sheetName val="Quantity_Schedule32"/>
      <sheetName val="Revenue__Schedule_32"/>
      <sheetName val="Balance_works_-_Direct_Cost32"/>
      <sheetName val="Balance_works_-_Indirect_Cost32"/>
      <sheetName val="Fund_Plan32"/>
      <sheetName val="Bill_of_Resources32"/>
      <sheetName val="Site_Dev_BOQ31"/>
      <sheetName val="labour_coeff31"/>
      <sheetName val="SITE_OVERHEADS31"/>
      <sheetName val="TAX_BILLS31"/>
      <sheetName val="CASH_BILLS31"/>
      <sheetName val="LABOUR_BILLS31"/>
      <sheetName val="puch_order31"/>
      <sheetName val="Sheet1_(2)31"/>
      <sheetName val="beam-reinft-IIInd_floor31"/>
      <sheetName val="Costing_Upto_Mar'11_(2)31"/>
      <sheetName val="Tender_Summary31"/>
      <sheetName val="Expenditure_plan31"/>
      <sheetName val="ORDER_BOOKING31"/>
      <sheetName val="M-Book_for_Conc31"/>
      <sheetName val="M-Book_for_FW31"/>
      <sheetName val="Boq_Block_A31"/>
      <sheetName val="BOQ_(2)31"/>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22_12_201131"/>
      <sheetName val="Meas_-Hotel_Part31"/>
      <sheetName val="Fill_this_out_first___30"/>
      <sheetName val="scurve_calc_(2)30"/>
      <sheetName val="Direct_cost_shed_A-2_30"/>
      <sheetName val="Contract_Night_Staff30"/>
      <sheetName val="Contract_Day_Staff30"/>
      <sheetName val="Day_Shift30"/>
      <sheetName val="Night_Shift30"/>
      <sheetName val="Fee_Rate_Summary30"/>
      <sheetName val="Civil_Boq30"/>
      <sheetName val="BOQ_Direct_selling_cost30"/>
      <sheetName val="Meas__Hotel_Part30"/>
      <sheetName val="St_co_91_5lvl30"/>
      <sheetName val="Sales_&amp;_Prod30"/>
      <sheetName val="final_abstract30"/>
      <sheetName val="INPUT_SHEET30"/>
      <sheetName val="DI_Rate_Analysis31"/>
      <sheetName val="Economic_RisingMain__Ph-I31"/>
      <sheetName val="Staff_Acco_30"/>
      <sheetName val="IO_List30"/>
      <sheetName val="Labour_productivity30"/>
      <sheetName val="SP_Break_Up30"/>
      <sheetName val="Civil_Works30"/>
      <sheetName val="Cashflow_projection30"/>
      <sheetName val="Ave_wtd_rates30"/>
      <sheetName val="Material_30"/>
      <sheetName val="Labour_&amp;_Plant30"/>
      <sheetName val="Item-_Compact30"/>
      <sheetName val="PA-_Consutant_30"/>
      <sheetName val="_09_07_10_M顅ᎆ뤀ᨇ԰?缀?30"/>
      <sheetName val="TBAL9697__group_wise__sdpl30"/>
      <sheetName val="MN_T_B_30"/>
      <sheetName val="Cost_Index30"/>
      <sheetName val="cash_in_flow_Summary_JV_30"/>
      <sheetName val="water_prop_30"/>
      <sheetName val="GR_slab-reinft30"/>
      <sheetName val="INDIGINEOUS_ITEMS_30"/>
      <sheetName val="Rate_analysis-_BOQ_1_30"/>
      <sheetName val="Driveway_Beams30"/>
      <sheetName val="3cd_Annexure30"/>
      <sheetName val="1_Civil-RA30"/>
      <sheetName val="Fin__Assumpt__-_Sensitivities30"/>
      <sheetName val="Bill_130"/>
      <sheetName val="Bill_230"/>
      <sheetName val="Bill_330"/>
      <sheetName val="Bill_430"/>
      <sheetName val="Bill_530"/>
      <sheetName val="Bill_630"/>
      <sheetName val="Bill_730"/>
      <sheetName val="F20_Risk_Analysis30"/>
      <sheetName val="Change_Order_Log30"/>
      <sheetName val="2000_MOR30"/>
      <sheetName val="Structure_Bills_Qty30"/>
      <sheetName val="External_Doors30"/>
      <sheetName val="T-P1,_FINISHES_WORKING_30"/>
      <sheetName val="Assumption_&amp;_Exclusion30"/>
      <sheetName val="Project_Details__30"/>
      <sheetName val="_09_07_10_M顅ᎆ뤀ᨇ԰30"/>
      <sheetName val="_09_07_10_M顅ᎆ뤀ᨇ԰_缀_30"/>
      <sheetName val="Prelims_Breakup31"/>
      <sheetName val="Rate_Analysis30"/>
      <sheetName val="14_07_10_CIVIL_W [29"/>
      <sheetName val="Data_Sheet29"/>
      <sheetName val="Theo_Cons-June'1029"/>
      <sheetName val="DEINKING(ANNEX_1)30"/>
      <sheetName val="Phase_130"/>
      <sheetName val="Pacakges_split30"/>
      <sheetName val="Assumption_Inputs30"/>
      <sheetName val="AutoOpen_Stub_Data30"/>
      <sheetName val="Eqpmnt_Plng30"/>
      <sheetName val="Debits_as_on_12_04_0829"/>
      <sheetName val="LABOUR_RATE30"/>
      <sheetName val="Material_Rate30"/>
      <sheetName val="Switch_V1630"/>
      <sheetName val="STAFFSCHED_29"/>
      <sheetName val="Cat_A_Change_Control30"/>
      <sheetName val="Grade_Slab_-130"/>
      <sheetName val="Grade_Slab_-230"/>
      <sheetName val="Grade_slab-330"/>
      <sheetName val="Grade_slab_-430"/>
      <sheetName val="Grade_slab_-530"/>
      <sheetName val="Grade_slab_-630"/>
      <sheetName val="Factor_Sheet30"/>
      <sheetName val="India_F&amp;S_Template29"/>
      <sheetName val="_bus_bay29"/>
      <sheetName val="doq_429"/>
      <sheetName val="doq_229"/>
      <sheetName val="11B_29"/>
      <sheetName val="Summary_WG29"/>
      <sheetName val="AFAS_29"/>
      <sheetName val="RDS_&amp;_WLD29"/>
      <sheetName val="PA_System29"/>
      <sheetName val="Server_&amp;_PAC_Room29"/>
      <sheetName val="HVAC_BOQ29"/>
      <sheetName val="ACAD_Finishes29"/>
      <sheetName val="Site_Details29"/>
      <sheetName val="Site_Area_Statement29"/>
      <sheetName val="BOQ_LT29"/>
      <sheetName val="Invoice_Tracker29"/>
      <sheetName val="BLR_13"/>
      <sheetName val="HRSG_PRINT3"/>
      <sheetName val="Income_Statement29"/>
      <sheetName val="Cost_control3"/>
      <sheetName val="Deduction_of_assets28"/>
      <sheetName val="d-safe_specs28"/>
      <sheetName val="MASTER_RATE_ANALYSIS28"/>
      <sheetName val="Blr_hire28"/>
      <sheetName val="PRECAST_lig(tconc_II28"/>
      <sheetName val="Quote_Sheet28"/>
      <sheetName val="BLOCK-A_(MEA_SHEET)29"/>
      <sheetName val="Load_Details(B2)29"/>
      <sheetName val="Works_-_Quote_Sheet29"/>
      <sheetName val="RCC,Ret__Wall28"/>
      <sheetName val="KSt_-_Analysis_11"/>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Cost_Basis28"/>
      <sheetName val="Section_Catalogue11"/>
      <sheetName val="VF_Full_Recon28"/>
      <sheetName val="PITP3_COPY28"/>
      <sheetName val="Meas_28"/>
      <sheetName val="Expenses_Actual_Vs__Budgeted28"/>
      <sheetName val="Col_up_to_plinth28"/>
      <sheetName val="__¢&amp;ú5#12"/>
      <sheetName val="__¢&amp;???ú5#???????12"/>
      <sheetName val="Intro_28"/>
      <sheetName val="Gate_228"/>
      <sheetName val="Name_List28"/>
      <sheetName val="Misc__Data28"/>
      <sheetName val="Project_Ignite28"/>
      <sheetName val="Customize_Your_Invoice28"/>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Deprec_6"/>
      <sheetName val="Fin__Assumpt__-_SensitivitieH28"/>
      <sheetName val="Fin__Assumpt__-_Sensitivitie4"/>
      <sheetName val="Raw_Data11"/>
      <sheetName val="beam-reinft-machine_rm28"/>
      <sheetName val="Cash_Flow_Input_Data_ISC28"/>
      <sheetName val="Form_66"/>
      <sheetName val="2_civil-RA3"/>
      <sheetName val="Frango_Work_sheet3"/>
      <sheetName val="TCMO_(2)3"/>
      <sheetName val="Advance_tax3"/>
      <sheetName val="Cashflow_3"/>
      <sheetName val="ITDEP_revised3"/>
      <sheetName val="Deferred_tax3"/>
      <sheetName val="grp_3"/>
      <sheetName val="Debtors_Ageing_3"/>
      <sheetName val="R_A_4"/>
      <sheetName val="Rate_analysis_civil4"/>
      <sheetName val="precast_RC_element3"/>
      <sheetName val="RA_BILL_-_13"/>
      <sheetName val="Tax_Inv3"/>
      <sheetName val="Tax_Inv_(Client)3"/>
      <sheetName val="Lifts_&amp;_Escal-BOQ6"/>
      <sheetName val="FIRE_BOQ6"/>
      <sheetName val="E_&amp;_R28"/>
      <sheetName val="LEVEL_SHEET4"/>
      <sheetName val="공사비_내역_(가)11"/>
      <sheetName val="Detail_In_Door_Stad3"/>
      <sheetName val="ETC_Plant_Cost3"/>
      <sheetName val="Footing_3"/>
      <sheetName val="MS_Loan_repayments3"/>
      <sheetName val="Basement_Budget3"/>
      <sheetName val="CIF_COST_ITEM3"/>
      <sheetName val="Array_(2)3"/>
      <sheetName val="ST_CODE3"/>
      <sheetName val="Eqpmnt_PlnH3"/>
      <sheetName val="Eqpmnt_PlnÄ3"/>
      <sheetName val="7_Other_Costs3"/>
      <sheetName val="Vind_-_BtB3"/>
      <sheetName val="General_Input3"/>
      <sheetName val="foot-slab_reinft3"/>
      <sheetName val="WORK_TABLE3"/>
      <sheetName val="COP_Final3"/>
      <sheetName val="abst-of_-cost3"/>
      <sheetName val="SC_Cost_MAR_023"/>
      <sheetName val="Varthur_13"/>
      <sheetName val="PointNo_53"/>
      <sheetName val="Master_data3"/>
      <sheetName val="Cumulative_Karnatka_Purchase3"/>
      <sheetName val="Reco-_Project_wise3"/>
      <sheetName val="Purchase_head_Wise3"/>
      <sheetName val="List_of_Project3"/>
      <sheetName val="Cumulative_Karnatka_Purchas_(23"/>
      <sheetName val="Pivot_table3"/>
      <sheetName val="BL_Staff3"/>
      <sheetName val="14_07_10@3"/>
      <sheetName val="14_07_10_CIVIL_W _13"/>
      <sheetName val="Oud_Metha3"/>
      <sheetName val="Port_Saeed3"/>
      <sheetName val="Al_Wasl3"/>
      <sheetName val="_3"/>
      <sheetName val="Fire_Hydrant3"/>
      <sheetName val="Material_Spec_3"/>
      <sheetName val="Terms_&amp;_conditions3"/>
      <sheetName val="collections_plan_04013"/>
      <sheetName val="__¢&amp;___ú5#_______4"/>
      <sheetName val="old_serial_no_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mbined_Results_3"/>
      <sheetName val="Material_List_3"/>
      <sheetName val="Shuttering_Material3"/>
      <sheetName val="Ward_areas3"/>
      <sheetName val="PRECAST_lightconc-II34"/>
      <sheetName val="PRECAST_lightconc_II34"/>
      <sheetName val="College_Details34"/>
      <sheetName val="Personal_34"/>
      <sheetName val="Cleaning_&amp;_Grubbing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Quantity_Schedule33"/>
      <sheetName val="Revenue__Schedule_33"/>
      <sheetName val="Balance_works_-_Direct_Cost33"/>
      <sheetName val="Balance_works_-_Indirect_Cost33"/>
      <sheetName val="Fund_Plan33"/>
      <sheetName val="Bill_of_Resources33"/>
      <sheetName val="beam-reinft-IIInd_floor32"/>
      <sheetName val="M-Book_for_Conc32"/>
      <sheetName val="M-Book_for_FW32"/>
      <sheetName val="SITE_OVERHEADS32"/>
      <sheetName val="labour_coeff32"/>
      <sheetName val="Site_Dev_BOQ32"/>
      <sheetName val="Expenditure_plan32"/>
      <sheetName val="ORDER_BOOKING32"/>
      <sheetName val="Costing_Upto_Mar'11_(2)32"/>
      <sheetName val="Tender_Summary32"/>
      <sheetName val="Boq_Block_A32"/>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TAX_BILLS32"/>
      <sheetName val="CASH_BILLS32"/>
      <sheetName val="LABOUR_BILLS32"/>
      <sheetName val="puch_order32"/>
      <sheetName val="Sheet1_(2)32"/>
      <sheetName val="Meas_-Hotel_Part32"/>
      <sheetName val="scurve_calc_(2)31"/>
      <sheetName val="Direct_cost_shed_A-2_31"/>
      <sheetName val="BOQ_Direct_selling_cost31"/>
      <sheetName val="22_12_201132"/>
      <sheetName val="Contract_Night_Staff31"/>
      <sheetName val="Contract_Day_Staff31"/>
      <sheetName val="Day_Shift31"/>
      <sheetName val="Night_Shift31"/>
      <sheetName val="Fee_Rate_Summary31"/>
      <sheetName val="Civil_Boq31"/>
      <sheetName val="BOQ_(2)32"/>
      <sheetName val="Fill_this_out_first___31"/>
      <sheetName val="INPUT_SHEET31"/>
      <sheetName val="final_abstract31"/>
      <sheetName val="IO_List31"/>
      <sheetName val="Civil_Works31"/>
      <sheetName val="Cashflow_projection31"/>
      <sheetName val="Ave_wtd_rates31"/>
      <sheetName val="Material_31"/>
      <sheetName val="Labour_&amp;_Plant31"/>
      <sheetName val="PA-_Consutant_31"/>
      <sheetName val="St_co_91_5lvl31"/>
      <sheetName val="Item-_Compact31"/>
      <sheetName val="Meas__Hotel_Part31"/>
      <sheetName val="Cost_Index31"/>
      <sheetName val="DI_Rate_Analysis32"/>
      <sheetName val="Economic_RisingMain__Ph-I32"/>
      <sheetName val="Sales_&amp;_Prod31"/>
      <sheetName val="TBAL9697__group_wise__sdpl31"/>
      <sheetName val="cash_in_flow_Summary_JV_31"/>
      <sheetName val="water_prop_31"/>
      <sheetName val="GR_slab-reinft31"/>
      <sheetName val="Staff_Acco_31"/>
      <sheetName val="MN_T_B_31"/>
      <sheetName val="SP_Break_Up31"/>
      <sheetName val="INDIGINEOUS_ITEMS_31"/>
      <sheetName val="Rate_analysis-_BOQ_1_31"/>
      <sheetName val="Driveway_Beams31"/>
      <sheetName val="Labour_productivity31"/>
      <sheetName val="_09_07_10_M顅ᎆ뤀ᨇ԰?缀?31"/>
      <sheetName val="3cd_Annexure31"/>
      <sheetName val="1_Civil-RA31"/>
      <sheetName val="Fin__Assumpt__-_Sensitivities31"/>
      <sheetName val="Bill_131"/>
      <sheetName val="Bill_231"/>
      <sheetName val="Bill_331"/>
      <sheetName val="Bill_431"/>
      <sheetName val="Bill_531"/>
      <sheetName val="Bill_631"/>
      <sheetName val="Bill_731"/>
      <sheetName val="F20_Risk_Analysis31"/>
      <sheetName val="Change_Order_Log31"/>
      <sheetName val="2000_MOR31"/>
      <sheetName val="Structure_Bills_Qty31"/>
      <sheetName val="External_Doors31"/>
      <sheetName val="T-P1,_FINISHES_WORKING_31"/>
      <sheetName val="Assumption_&amp;_Exclusion31"/>
      <sheetName val="Project_Details__31"/>
      <sheetName val="_09_07_10_M顅ᎆ뤀ᨇ԰31"/>
      <sheetName val="_09_07_10_M顅ᎆ뤀ᨇ԰_缀_31"/>
      <sheetName val="Prelims_Breakup32"/>
      <sheetName val="Rate_Analysis31"/>
      <sheetName val="14_07_10_CIVIL_W [30"/>
      <sheetName val="Data_Sheet30"/>
      <sheetName val="Theo_Cons-June'1030"/>
      <sheetName val="DEINKING(ANNEX_1)31"/>
      <sheetName val="Phase_131"/>
      <sheetName val="Pacakges_split31"/>
      <sheetName val="Assumption_Inputs31"/>
      <sheetName val="AutoOpen_Stub_Data31"/>
      <sheetName val="Eqpmnt_Plng31"/>
      <sheetName val="Debits_as_on_12_04_0830"/>
      <sheetName val="LABOUR_RATE31"/>
      <sheetName val="Material_Rate31"/>
      <sheetName val="Switch_V1631"/>
      <sheetName val="STAFFSCHED_30"/>
      <sheetName val="Cat_A_Change_Control31"/>
      <sheetName val="Grade_Slab_-131"/>
      <sheetName val="Grade_Slab_-231"/>
      <sheetName val="Grade_slab-331"/>
      <sheetName val="Grade_slab_-431"/>
      <sheetName val="Grade_slab_-531"/>
      <sheetName val="Grade_slab_-631"/>
      <sheetName val="Factor_Sheet31"/>
      <sheetName val="India_F&amp;S_Template30"/>
      <sheetName val="_bus_bay30"/>
      <sheetName val="doq_430"/>
      <sheetName val="doq_230"/>
      <sheetName val="11B_30"/>
      <sheetName val="Summary_WG30"/>
      <sheetName val="AFAS_30"/>
      <sheetName val="RDS_&amp;_WLD30"/>
      <sheetName val="PA_System30"/>
      <sheetName val="Server_&amp;_PAC_Room30"/>
      <sheetName val="HVAC_BOQ30"/>
      <sheetName val="ACAD_Finishes30"/>
      <sheetName val="Site_Details30"/>
      <sheetName val="Site_Area_Statement30"/>
      <sheetName val="BOQ_LT30"/>
      <sheetName val="Invoice_Tracker30"/>
      <sheetName val="BLR_14"/>
      <sheetName val="HRSG_PRINT4"/>
      <sheetName val="Income_Statement30"/>
      <sheetName val="Cost_control4"/>
      <sheetName val="Deduction_of_assets29"/>
      <sheetName val="d-safe_specs29"/>
      <sheetName val="MASTER_RATE_ANALYSIS29"/>
      <sheetName val="Blr_hire29"/>
      <sheetName val="PRECAST_lig(tconc_II29"/>
      <sheetName val="Quote_Sheet29"/>
      <sheetName val="BLOCK-A_(MEA_SHEET)30"/>
      <sheetName val="Load_Details(B2)30"/>
      <sheetName val="Works_-_Quote_Sheet30"/>
      <sheetName val="RCC,Ret__Wall29"/>
      <sheetName val="KSt_-_Analysis_12"/>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Cost_Basis29"/>
      <sheetName val="Section_Catalogue12"/>
      <sheetName val="VF_Full_Recon29"/>
      <sheetName val="PITP3_COPY29"/>
      <sheetName val="Meas_29"/>
      <sheetName val="Expenses_Actual_Vs__Budgeted29"/>
      <sheetName val="Col_up_to_plinth29"/>
      <sheetName val="__¢&amp;ú5#13"/>
      <sheetName val="__¢&amp;???ú5#???????13"/>
      <sheetName val="Intro_29"/>
      <sheetName val="Gate_229"/>
      <sheetName val="Name_List29"/>
      <sheetName val="Misc__Data29"/>
      <sheetName val="Project_Ignite29"/>
      <sheetName val="Customize_Your_Invoice29"/>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Deprec_7"/>
      <sheetName val="Fin__Assumpt__-_SensitivitieH29"/>
      <sheetName val="Fin__Assumpt__-_Sensitivitie5"/>
      <sheetName val="Raw_Data12"/>
      <sheetName val="beam-reinft-machine_rm29"/>
      <sheetName val="Cash_Flow_Input_Data_ISC29"/>
      <sheetName val="Form_67"/>
      <sheetName val="2_civil-RA4"/>
      <sheetName val="Frango_Work_sheet4"/>
      <sheetName val="TCMO_(2)4"/>
      <sheetName val="Advance_tax4"/>
      <sheetName val="Cashflow_4"/>
      <sheetName val="ITDEP_revised4"/>
      <sheetName val="Deferred_tax4"/>
      <sheetName val="grp_4"/>
      <sheetName val="Debtors_Ageing_4"/>
      <sheetName val="R_A_5"/>
      <sheetName val="Rate_analysis_civil5"/>
      <sheetName val="precast_RC_element4"/>
      <sheetName val="RA_BILL_-_14"/>
      <sheetName val="Tax_Inv4"/>
      <sheetName val="Tax_Inv_(Client)4"/>
      <sheetName val="Lifts_&amp;_Escal-BOQ7"/>
      <sheetName val="FIRE_BOQ7"/>
      <sheetName val="E_&amp;_R29"/>
      <sheetName val="LEVEL_SHEET5"/>
      <sheetName val="공사비_내역_(가)12"/>
      <sheetName val="Detail_In_Door_Stad4"/>
      <sheetName val="ETC_Plant_Cost4"/>
      <sheetName val="Footing_4"/>
      <sheetName val="MS_Loan_repayments4"/>
      <sheetName val="Basement_Budget4"/>
      <sheetName val="CIF_COST_ITEM4"/>
      <sheetName val="Array_(2)4"/>
      <sheetName val="ST_CODE4"/>
      <sheetName val="Eqpmnt_PlnH4"/>
      <sheetName val="Eqpmnt_PlnÄ4"/>
      <sheetName val="7_Other_Costs4"/>
      <sheetName val="Vind_-_BtB4"/>
      <sheetName val="General_Input4"/>
      <sheetName val="foot-slab_reinft4"/>
      <sheetName val="WORK_TABLE4"/>
      <sheetName val="COP_Final4"/>
      <sheetName val="abst-of_-cost4"/>
      <sheetName val="SC_Cost_MAR_024"/>
      <sheetName val="Varthur_14"/>
      <sheetName val="PointNo_54"/>
      <sheetName val="Master_data4"/>
      <sheetName val="Cumulative_Karnatka_Purchase4"/>
      <sheetName val="Reco-_Project_wise4"/>
      <sheetName val="Purchase_head_Wise4"/>
      <sheetName val="List_of_Project4"/>
      <sheetName val="Cumulative_Karnatka_Purchas_(24"/>
      <sheetName val="Pivot_table4"/>
      <sheetName val="BL_Staff4"/>
      <sheetName val="14_07_10@4"/>
      <sheetName val="14_07_10_CIVIL_W _14"/>
      <sheetName val="Oud_Metha4"/>
      <sheetName val="Port_Saeed4"/>
      <sheetName val="Al_Wasl4"/>
      <sheetName val="_4"/>
      <sheetName val="Fire_Hydrant4"/>
      <sheetName val="Material_Spec_4"/>
      <sheetName val="Terms_&amp;_conditions4"/>
      <sheetName val="collections_plan_04014"/>
      <sheetName val="__¢&amp;___ú5#_______5"/>
      <sheetName val="old_serial_no_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mbined_Results_4"/>
      <sheetName val="Material_List_4"/>
      <sheetName val="Shuttering_Material4"/>
      <sheetName val="Ward_areas4"/>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beam-reinft-IIInd_floor33"/>
      <sheetName val="M-Book_for_Conc33"/>
      <sheetName val="M-Book_for_FW33"/>
      <sheetName val="SITE_OVERHEADS33"/>
      <sheetName val="labour_coeff33"/>
      <sheetName val="Site_Dev_BOQ33"/>
      <sheetName val="Expenditure_plan33"/>
      <sheetName val="ORDER_BOOKING33"/>
      <sheetName val="Costing_Upto_Mar'11_(2)33"/>
      <sheetName val="Tender_Summary33"/>
      <sheetName val="Boq_Block_A33"/>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TAX_BILLS33"/>
      <sheetName val="CASH_BILLS33"/>
      <sheetName val="LABOUR_BILLS33"/>
      <sheetName val="puch_order33"/>
      <sheetName val="Sheet1_(2)33"/>
      <sheetName val="Meas_-Hotel_Part33"/>
      <sheetName val="scurve_calc_(2)32"/>
      <sheetName val="Direct_cost_shed_A-2_32"/>
      <sheetName val="BOQ_Direct_selling_cost32"/>
      <sheetName val="22_12_201133"/>
      <sheetName val="Contract_Night_Staff32"/>
      <sheetName val="Contract_Day_Staff32"/>
      <sheetName val="Day_Shift32"/>
      <sheetName val="Night_Shift32"/>
      <sheetName val="Fee_Rate_Summary32"/>
      <sheetName val="Civil_Boq32"/>
      <sheetName val="BOQ_(2)33"/>
      <sheetName val="Fill_this_out_first___32"/>
      <sheetName val="INPUT_SHEET32"/>
      <sheetName val="final_abstract32"/>
      <sheetName val="IO_List32"/>
      <sheetName val="Civil_Works32"/>
      <sheetName val="Cashflow_projection32"/>
      <sheetName val="Ave_wtd_rates32"/>
      <sheetName val="Material_32"/>
      <sheetName val="Labour_&amp;_Plant32"/>
      <sheetName val="PA-_Consutant_32"/>
      <sheetName val="St_co_91_5lvl32"/>
      <sheetName val="Item-_Compact32"/>
      <sheetName val="Meas__Hotel_Part32"/>
      <sheetName val="Cost_Index32"/>
      <sheetName val="DI_Rate_Analysis33"/>
      <sheetName val="Economic_RisingMain__Ph-I33"/>
      <sheetName val="Sales_&amp;_Prod32"/>
      <sheetName val="TBAL9697__group_wise__sdpl32"/>
      <sheetName val="cash_in_flow_Summary_JV_32"/>
      <sheetName val="water_prop_32"/>
      <sheetName val="GR_slab-reinft32"/>
      <sheetName val="Staff_Acco_32"/>
      <sheetName val="MN_T_B_32"/>
      <sheetName val="SP_Break_Up32"/>
      <sheetName val="INDIGINEOUS_ITEMS_32"/>
      <sheetName val="Rate_analysis-_BOQ_1_32"/>
      <sheetName val="Driveway_Beams32"/>
      <sheetName val="Labour_productivity32"/>
      <sheetName val="_09_07_10_M顅ᎆ뤀ᨇ԰?缀?32"/>
      <sheetName val="3cd_Annexure32"/>
      <sheetName val="1_Civil-RA32"/>
      <sheetName val="Fin__Assumpt__-_Sensitivities32"/>
      <sheetName val="Bill_132"/>
      <sheetName val="Bill_232"/>
      <sheetName val="Bill_332"/>
      <sheetName val="Bill_432"/>
      <sheetName val="Bill_532"/>
      <sheetName val="Bill_632"/>
      <sheetName val="Bill_732"/>
      <sheetName val="F20_Risk_Analysis32"/>
      <sheetName val="Change_Order_Log32"/>
      <sheetName val="2000_MOR32"/>
      <sheetName val="Structure_Bills_Qty32"/>
      <sheetName val="External_Doors32"/>
      <sheetName val="T-P1,_FINISHES_WORKING_32"/>
      <sheetName val="Assumption_&amp;_Exclusion32"/>
      <sheetName val="Project_Details__32"/>
      <sheetName val="_09_07_10_M顅ᎆ뤀ᨇ԰32"/>
      <sheetName val="_09_07_10_M顅ᎆ뤀ᨇ԰_缀_32"/>
      <sheetName val="Prelims_Breakup33"/>
      <sheetName val="Rate_Analysis32"/>
      <sheetName val="14_07_10_CIVIL_W [31"/>
      <sheetName val="Data_Sheet31"/>
      <sheetName val="Theo_Cons-June'1031"/>
      <sheetName val="DEINKING(ANNEX_1)32"/>
      <sheetName val="Phase_132"/>
      <sheetName val="Pacakges_split32"/>
      <sheetName val="Assumption_Inputs32"/>
      <sheetName val="AutoOpen_Stub_Data32"/>
      <sheetName val="Eqpmnt_Plng32"/>
      <sheetName val="Debits_as_on_12_04_0831"/>
      <sheetName val="LABOUR_RATE32"/>
      <sheetName val="Material_Rate32"/>
      <sheetName val="Switch_V1632"/>
      <sheetName val="STAFFSCHED_31"/>
      <sheetName val="Cat_A_Change_Control32"/>
      <sheetName val="Grade_Slab_-132"/>
      <sheetName val="Grade_Slab_-232"/>
      <sheetName val="Grade_slab-332"/>
      <sheetName val="Grade_slab_-432"/>
      <sheetName val="Grade_slab_-532"/>
      <sheetName val="Grade_slab_-632"/>
      <sheetName val="Factor_Sheet32"/>
      <sheetName val="India_F&amp;S_Template31"/>
      <sheetName val="_bus_bay31"/>
      <sheetName val="doq_431"/>
      <sheetName val="doq_231"/>
      <sheetName val="11B_31"/>
      <sheetName val="Summary_WG31"/>
      <sheetName val="AFAS_31"/>
      <sheetName val="RDS_&amp;_WLD31"/>
      <sheetName val="PA_System31"/>
      <sheetName val="Server_&amp;_PAC_Room31"/>
      <sheetName val="HVAC_BOQ31"/>
      <sheetName val="ACAD_Finishes31"/>
      <sheetName val="Site_Details31"/>
      <sheetName val="Site_Area_Statement31"/>
      <sheetName val="BOQ_LT31"/>
      <sheetName val="Invoice_Tracker31"/>
      <sheetName val="BLR_15"/>
      <sheetName val="HRSG_PRINT5"/>
      <sheetName val="Income_Statement31"/>
      <sheetName val="Cost_control5"/>
      <sheetName val="Deduction_of_assets30"/>
      <sheetName val="d-safe_specs30"/>
      <sheetName val="MASTER_RATE_ANALYSIS30"/>
      <sheetName val="Blr_hire30"/>
      <sheetName val="PRECAST_lig(tconc_II30"/>
      <sheetName val="Quote_Sheet30"/>
      <sheetName val="BLOCK-A_(MEA_SHEET)31"/>
      <sheetName val="Load_Details(B2)31"/>
      <sheetName val="Works_-_Quote_Sheet31"/>
      <sheetName val="RCC,Ret__Wall30"/>
      <sheetName val="KSt_-_Analysis_13"/>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Cost_Basis30"/>
      <sheetName val="Section_Catalogue13"/>
      <sheetName val="VF_Full_Recon30"/>
      <sheetName val="PITP3_COPY30"/>
      <sheetName val="Meas_30"/>
      <sheetName val="Expenses_Actual_Vs__Budgeted30"/>
      <sheetName val="Col_up_to_plinth30"/>
      <sheetName val="__¢&amp;ú5#14"/>
      <sheetName val="__¢&amp;???ú5#???????14"/>
      <sheetName val="Intro_30"/>
      <sheetName val="Gate_230"/>
      <sheetName val="Name_List30"/>
      <sheetName val="Misc__Data30"/>
      <sheetName val="Project_Ignite30"/>
      <sheetName val="Customize_Your_Invoice30"/>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Deprec_8"/>
      <sheetName val="Fin__Assumpt__-_SensitivitieH30"/>
      <sheetName val="Fin__Assumpt__-_Sensitivitie6"/>
      <sheetName val="Raw_Data13"/>
      <sheetName val="beam-reinft-machine_rm30"/>
      <sheetName val="Cash_Flow_Input_Data_ISC30"/>
      <sheetName val="Form_68"/>
      <sheetName val="2_civil-RA5"/>
      <sheetName val="Frango_Work_sheet5"/>
      <sheetName val="TCMO_(2)5"/>
      <sheetName val="Advance_tax5"/>
      <sheetName val="Cashflow_5"/>
      <sheetName val="ITDEP_revised5"/>
      <sheetName val="Deferred_tax5"/>
      <sheetName val="grp_5"/>
      <sheetName val="Debtors_Ageing_5"/>
      <sheetName val="R_A_6"/>
      <sheetName val="Rate_analysis_civil6"/>
      <sheetName val="precast_RC_element5"/>
      <sheetName val="RA_BILL_-_15"/>
      <sheetName val="Tax_Inv5"/>
      <sheetName val="Tax_Inv_(Client)5"/>
      <sheetName val="Lifts_&amp;_Escal-BOQ8"/>
      <sheetName val="FIRE_BOQ8"/>
      <sheetName val="E_&amp;_R30"/>
      <sheetName val="LEVEL_SHEET6"/>
      <sheetName val="공사비_내역_(가)13"/>
      <sheetName val="Detail_In_Door_Stad5"/>
      <sheetName val="ETC_Plant_Cost5"/>
      <sheetName val="Footing_5"/>
      <sheetName val="MS_Loan_repayments5"/>
      <sheetName val="Basement_Budget5"/>
      <sheetName val="CIF_COST_ITEM5"/>
      <sheetName val="Array_(2)5"/>
      <sheetName val="ST_CODE5"/>
      <sheetName val="Eqpmnt_PlnH5"/>
      <sheetName val="Eqpmnt_PlnÄ5"/>
      <sheetName val="7_Other_Costs5"/>
      <sheetName val="Vind_-_BtB5"/>
      <sheetName val="General_Input5"/>
      <sheetName val="foot-slab_reinft5"/>
      <sheetName val="WORK_TABLE5"/>
      <sheetName val="COP_Final5"/>
      <sheetName val="abst-of_-cost5"/>
      <sheetName val="SC_Cost_MAR_025"/>
      <sheetName val="Varthur_15"/>
      <sheetName val="PointNo_55"/>
      <sheetName val="Master_data5"/>
      <sheetName val="Cumulative_Karnatka_Purchase5"/>
      <sheetName val="Reco-_Project_wise5"/>
      <sheetName val="Purchase_head_Wise5"/>
      <sheetName val="List_of_Project5"/>
      <sheetName val="Cumulative_Karnatka_Purchas_(25"/>
      <sheetName val="Pivot_table5"/>
      <sheetName val="BL_Staff5"/>
      <sheetName val="14_07_10@5"/>
      <sheetName val="14_07_10_CIVIL_W _15"/>
      <sheetName val="Oud_Metha5"/>
      <sheetName val="Port_Saeed5"/>
      <sheetName val="Al_Wasl5"/>
      <sheetName val="_5"/>
      <sheetName val="Fire_Hydrant5"/>
      <sheetName val="Material_Spec_5"/>
      <sheetName val="Terms_&amp;_conditions5"/>
      <sheetName val="collections_plan_04015"/>
      <sheetName val="__¢&amp;___ú5#_______6"/>
      <sheetName val="old_serial_no_5"/>
      <sheetName val="Equipment_Master5"/>
      <sheetName val="Material_Master5"/>
      <sheetName val="Contract_Status5"/>
      <sheetName val="High_Rise_Abstract_5"/>
      <sheetName val="Eartwork_Item_(1_1_1)5"/>
      <sheetName val="Sand_Filling_Item_(1_3)5"/>
      <sheetName val="Raft_Con__M_40_Item(2_3_1_C)5"/>
      <sheetName val="Raft_Con__M_40_Item(2_3_1_d)5"/>
      <sheetName val="Raft_Shut_Item_(2_6_1_a)5"/>
      <sheetName val="Slab_Conc__M_50_2_3_2_f5"/>
      <sheetName val="Slab_Conc__M_60_Item_(2_3_2_d)5"/>
      <sheetName val="Slab_Conc__M_40_Item_(2_3_2_d)5"/>
      <sheetName val="Pkg_-_3_staircase_Kota_2_8_1_45"/>
      <sheetName val="Pkg_-_3_staircase_Kota_2_8_2_45"/>
      <sheetName val="Slab_Shut__Item_2_5_1_(c)5"/>
      <sheetName val="Col_Conc__M_40_Item_2_3_3(e_)5"/>
      <sheetName val="Col_&amp;_Wall_Shutt__Item(2_5_1d)5"/>
      <sheetName val="Col_Conc__M_50_Item_2_3_3(e)5"/>
      <sheetName val="Col_Conc__M_60_Item_2_3_3(f)5"/>
      <sheetName val="Cir__Col__Shutt__Item(2_6_1_g)5"/>
      <sheetName val="Bw_115_(3_4_1_a)_Flr_1st-15th5"/>
      <sheetName val="Bw_115_(3_4_1_b)_16th-28th5"/>
      <sheetName val="Bw_115_(3_4_1_c)_29th-Terrace5"/>
      <sheetName val="Bw_230_(3_2_1_a)_Flr_1st_to15t5"/>
      <sheetName val="Bw_230_(3_2_1_b)_Flr_16_to_28t5"/>
      <sheetName val="Bw_230_(3_2_1_c)_Flr_29th-Terr5"/>
      <sheetName val="Water_Tank_Wall_WP_4_3_25"/>
      <sheetName val="Core_Cutting_8_175"/>
      <sheetName val="HT_Wall_Cemnt_Plaster_6_1_15"/>
      <sheetName val="External_Wall_Cement_plaster6_6"/>
      <sheetName val="Ceiling_Cement_Plaster_6_25"/>
      <sheetName val="Wood_Door_frame5"/>
      <sheetName val="Extra_Item_15(Dism__of_DF)5"/>
      <sheetName val="Anchor_Fastner_2_11_15"/>
      <sheetName val="Item_4_1_1Railing_(Pckg_-_03)5"/>
      <sheetName val="IPS_Flooring_Item_5_65"/>
      <sheetName val="Sunken_Water_Proofing_Item_4_06"/>
      <sheetName val="Sunken_Filling_Item_4_105"/>
      <sheetName val="Raft_Water_Proofing_Item_4_01A5"/>
      <sheetName val="PVC_water_stop_Item_8_8_15"/>
      <sheetName val="HT_MS_Sleeves_8_135"/>
      <sheetName val="Rebaring_Details_2_7_55"/>
      <sheetName val="HT_PVC_Sleeves_8_145"/>
      <sheetName val="Chipping_Item_2_7_65"/>
      <sheetName val="NITO_BOND_Item_2_7_75"/>
      <sheetName val="IMACO_COncrete_Item_2_7_85"/>
      <sheetName val="HT_MS_puddle_Flange_5"/>
      <sheetName val="Full_Brk_Dismantling_Work_9_15"/>
      <sheetName val="Half_Brk_Dismantling_Work_9_25"/>
      <sheetName val="Conc_Dismantling_Work_9_35"/>
      <sheetName val="Steel_Lintel_8_18_1_(i)5"/>
      <sheetName val="Steel_Lintel8_18_1_(ii)5"/>
      <sheetName val="Steel_Lintel_8_18_1_(iii)5"/>
      <sheetName val="Steel_Lintel_8_18_1(iv)5"/>
      <sheetName val="Shaft_Plaster_6_45"/>
      <sheetName val="White_Wash_7_15"/>
      <sheetName val="Gypsum_Plaster_Wall_6_5_15"/>
      <sheetName val="Gypsum_Plaster_Ceiling_6_5_25"/>
      <sheetName val="Making_of_Khura_4_95"/>
      <sheetName val="RWP_cutout_encasing_(13)5"/>
      <sheetName val="Extra_Item_(11)5"/>
      <sheetName val="Extra_Item_(12)5"/>
      <sheetName val="Combined_Results_5"/>
      <sheetName val="Material_List_5"/>
      <sheetName val="Shuttering_Material5"/>
      <sheetName val="Ward_areas5"/>
      <sheetName val="Door"/>
      <sheetName val="13. Steel - Ratio"/>
      <sheetName val="3LBHK RA"/>
      <sheetName val="FdnDes_Soil"/>
      <sheetName val="pvc"/>
      <sheetName val="ENCL9"/>
      <sheetName val="ENCL10-C"/>
      <sheetName val="ENCL12-C"/>
      <sheetName val="Cash2"/>
      <sheetName val="Z"/>
      <sheetName val="CMSBM"/>
      <sheetName val="Adimi bldg"/>
      <sheetName val="Pump House"/>
      <sheetName val="Fuel Regu Station"/>
      <sheetName val="0200 Siteworks"/>
      <sheetName val="DM tANK Allow"/>
      <sheetName val="Macro custom function"/>
      <sheetName val="MENSUAL"/>
      <sheetName val="Gym AV"/>
      <sheetName val="Meas_8_x0000__x0000__x0000__x0012_[temp.xls]T_P_"/>
      <sheetName val="Meas_8_x0000__x0000__x0000__x0012_[temp.xls]T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ow r="19">
          <cell r="J19">
            <v>1.0499999999999999E-3</v>
          </cell>
        </row>
      </sheetData>
      <sheetData sheetId="4">
        <row r="19">
          <cell r="J19">
            <v>1.0499999999999999E-3</v>
          </cell>
        </row>
      </sheetData>
      <sheetData sheetId="5">
        <row r="19">
          <cell r="J19">
            <v>1.0499999999999999E-3</v>
          </cell>
        </row>
      </sheetData>
      <sheetData sheetId="6" refreshError="1"/>
      <sheetData sheetId="7" refreshError="1"/>
      <sheetData sheetId="8">
        <row r="19">
          <cell r="J19">
            <v>1.0499999999999999E-3</v>
          </cell>
        </row>
      </sheetData>
      <sheetData sheetId="9">
        <row r="19">
          <cell r="J19">
            <v>1.0499999999999999E-3</v>
          </cell>
        </row>
      </sheetData>
      <sheetData sheetId="10">
        <row r="19">
          <cell r="J19">
            <v>1.0499999999999999E-3</v>
          </cell>
        </row>
      </sheetData>
      <sheetData sheetId="11" refreshError="1"/>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9">
          <cell r="J19">
            <v>1.0499999999999999E-3</v>
          </cell>
        </row>
      </sheetData>
      <sheetData sheetId="39">
        <row r="19">
          <cell r="J19">
            <v>1.0499999999999999E-3</v>
          </cell>
        </row>
      </sheetData>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ow r="19">
          <cell r="J19">
            <v>1.0499999999999999E-3</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ow r="19">
          <cell r="J19">
            <v>1.0499999999999999E-3</v>
          </cell>
        </row>
      </sheetData>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sheetData sheetId="1037" refreshError="1"/>
      <sheetData sheetId="1038" refreshError="1"/>
      <sheetData sheetId="1039" refreshError="1"/>
      <sheetData sheetId="1040" refreshError="1"/>
      <sheetData sheetId="1041" refreshError="1"/>
      <sheetData sheetId="1042" refreshError="1"/>
      <sheetData sheetId="1043" refreshError="1"/>
      <sheetData sheetId="1044"/>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ow r="19">
          <cell r="J19">
            <v>1.0499999999999999E-3</v>
          </cell>
        </row>
      </sheetData>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efreshError="1"/>
      <sheetData sheetId="5943" refreshError="1"/>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efreshError="1"/>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refreshError="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refreshError="1"/>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refreshError="1"/>
      <sheetData sheetId="8341" refreshError="1"/>
      <sheetData sheetId="8342" refreshError="1"/>
      <sheetData sheetId="8343" refreshError="1"/>
      <sheetData sheetId="8344" refreshError="1"/>
      <sheetData sheetId="8345" refreshError="1"/>
      <sheetData sheetId="8346" refreshError="1"/>
      <sheetData sheetId="8347" refreshError="1"/>
      <sheetData sheetId="8348" refreshError="1"/>
      <sheetData sheetId="8349" refreshError="1"/>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refreshError="1"/>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refreshError="1"/>
      <sheetData sheetId="10299" refreshError="1"/>
      <sheetData sheetId="10300" refreshError="1"/>
      <sheetData sheetId="10301" refreshError="1"/>
      <sheetData sheetId="10302" refreshError="1"/>
      <sheetData sheetId="10303" refreshError="1"/>
      <sheetData sheetId="10304" refreshError="1"/>
      <sheetData sheetId="10305" refreshError="1"/>
      <sheetData sheetId="10306" refreshError="1"/>
      <sheetData sheetId="10307" refreshError="1"/>
      <sheetData sheetId="10308" refreshError="1"/>
      <sheetData sheetId="10309" refreshError="1"/>
      <sheetData sheetId="10310" refreshError="1"/>
      <sheetData sheetId="10311" refreshError="1"/>
      <sheetData sheetId="10312" refreshError="1"/>
      <sheetData sheetId="10313" refreshError="1"/>
      <sheetData sheetId="10314" refreshError="1"/>
      <sheetData sheetId="10315" refreshError="1"/>
      <sheetData sheetId="10316" refreshError="1"/>
      <sheetData sheetId="10317" refreshError="1"/>
      <sheetData sheetId="10318" refreshError="1"/>
      <sheetData sheetId="10319" refreshError="1"/>
      <sheetData sheetId="10320" refreshError="1"/>
      <sheetData sheetId="10321" refreshError="1"/>
      <sheetData sheetId="10322" refreshError="1"/>
      <sheetData sheetId="10323" refreshError="1"/>
      <sheetData sheetId="10324" refreshError="1"/>
      <sheetData sheetId="10325" refreshError="1"/>
      <sheetData sheetId="10326" refreshError="1"/>
      <sheetData sheetId="10327" refreshError="1"/>
      <sheetData sheetId="10328" refreshError="1"/>
      <sheetData sheetId="10329" refreshError="1"/>
      <sheetData sheetId="10330" refreshError="1"/>
      <sheetData sheetId="10331" refreshError="1"/>
      <sheetData sheetId="10332" refreshError="1"/>
      <sheetData sheetId="10333" refreshError="1"/>
      <sheetData sheetId="10334" refreshError="1"/>
      <sheetData sheetId="10335" refreshError="1"/>
      <sheetData sheetId="10336" refreshError="1"/>
      <sheetData sheetId="10337" refreshError="1"/>
      <sheetData sheetId="10338" refreshError="1"/>
      <sheetData sheetId="10339" refreshError="1"/>
      <sheetData sheetId="10340" refreshError="1"/>
      <sheetData sheetId="10341" refreshError="1"/>
      <sheetData sheetId="10342" refreshError="1"/>
      <sheetData sheetId="10343" refreshError="1"/>
      <sheetData sheetId="10344" refreshError="1"/>
      <sheetData sheetId="10345" refreshError="1"/>
      <sheetData sheetId="10346" refreshError="1"/>
      <sheetData sheetId="10347" refreshError="1"/>
      <sheetData sheetId="10348" refreshError="1"/>
      <sheetData sheetId="10349" refreshError="1"/>
      <sheetData sheetId="10350" refreshError="1"/>
      <sheetData sheetId="10351" refreshError="1"/>
      <sheetData sheetId="10352" refreshError="1"/>
      <sheetData sheetId="10353" refreshError="1"/>
      <sheetData sheetId="10354" refreshError="1"/>
      <sheetData sheetId="10355" refreshError="1"/>
      <sheetData sheetId="10356" refreshError="1"/>
      <sheetData sheetId="10357" refreshError="1"/>
      <sheetData sheetId="10358" refreshError="1"/>
      <sheetData sheetId="10359" refreshError="1"/>
      <sheetData sheetId="10360" refreshError="1"/>
      <sheetData sheetId="10361" refreshError="1"/>
      <sheetData sheetId="10362" refreshError="1"/>
      <sheetData sheetId="10363" refreshError="1"/>
      <sheetData sheetId="10364" refreshError="1"/>
      <sheetData sheetId="10365" refreshError="1"/>
      <sheetData sheetId="10366" refreshError="1"/>
      <sheetData sheetId="10367" refreshError="1"/>
      <sheetData sheetId="10368" refreshError="1"/>
      <sheetData sheetId="10369" refreshError="1"/>
      <sheetData sheetId="10370" refreshError="1"/>
      <sheetData sheetId="10371" refreshError="1"/>
      <sheetData sheetId="10372" refreshError="1"/>
      <sheetData sheetId="10373" refreshError="1"/>
      <sheetData sheetId="10374" refreshError="1"/>
      <sheetData sheetId="10375" refreshError="1"/>
      <sheetData sheetId="10376" refreshError="1"/>
      <sheetData sheetId="10377" refreshError="1"/>
      <sheetData sheetId="10378" refreshError="1"/>
      <sheetData sheetId="10379" refreshError="1"/>
      <sheetData sheetId="10380" refreshError="1"/>
      <sheetData sheetId="10381" refreshError="1"/>
      <sheetData sheetId="10382" refreshError="1"/>
      <sheetData sheetId="10383" refreshError="1"/>
      <sheetData sheetId="10384" refreshError="1"/>
      <sheetData sheetId="10385" refreshError="1"/>
      <sheetData sheetId="10386" refreshError="1"/>
      <sheetData sheetId="10387" refreshError="1"/>
      <sheetData sheetId="10388" refreshError="1"/>
      <sheetData sheetId="10389" refreshError="1"/>
      <sheetData sheetId="10390" refreshError="1"/>
      <sheetData sheetId="10391" refreshError="1"/>
      <sheetData sheetId="10392" refreshError="1"/>
      <sheetData sheetId="10393" refreshError="1"/>
      <sheetData sheetId="10394" refreshError="1"/>
      <sheetData sheetId="10395" refreshError="1"/>
      <sheetData sheetId="10396" refreshError="1"/>
      <sheetData sheetId="10397" refreshError="1"/>
      <sheetData sheetId="10398" refreshError="1"/>
      <sheetData sheetId="10399" refreshError="1"/>
      <sheetData sheetId="10400" refreshError="1"/>
      <sheetData sheetId="10401" refreshError="1"/>
      <sheetData sheetId="10402" refreshError="1"/>
      <sheetData sheetId="10403" refreshError="1"/>
      <sheetData sheetId="10404" refreshError="1"/>
      <sheetData sheetId="10405" refreshError="1"/>
      <sheetData sheetId="10406" refreshError="1"/>
      <sheetData sheetId="10407" refreshError="1"/>
      <sheetData sheetId="10408" refreshError="1"/>
      <sheetData sheetId="10409" refreshError="1"/>
      <sheetData sheetId="10410" refreshError="1"/>
      <sheetData sheetId="10411" refreshError="1"/>
      <sheetData sheetId="10412" refreshError="1"/>
      <sheetData sheetId="10413" refreshError="1"/>
      <sheetData sheetId="10414" refreshError="1"/>
      <sheetData sheetId="10415" refreshError="1"/>
      <sheetData sheetId="10416" refreshError="1"/>
      <sheetData sheetId="10417" refreshError="1"/>
      <sheetData sheetId="10418" refreshError="1"/>
      <sheetData sheetId="10419" refreshError="1"/>
      <sheetData sheetId="10420" refreshError="1"/>
      <sheetData sheetId="10421" refreshError="1"/>
      <sheetData sheetId="10422" refreshError="1"/>
      <sheetData sheetId="10423" refreshError="1"/>
      <sheetData sheetId="10424" refreshError="1"/>
      <sheetData sheetId="10425" refreshError="1"/>
      <sheetData sheetId="10426" refreshError="1"/>
      <sheetData sheetId="10427" refreshError="1"/>
      <sheetData sheetId="10428" refreshError="1"/>
      <sheetData sheetId="10429" refreshError="1"/>
      <sheetData sheetId="10430" refreshError="1"/>
      <sheetData sheetId="10431" refreshError="1"/>
      <sheetData sheetId="10432" refreshError="1"/>
      <sheetData sheetId="10433" refreshError="1"/>
      <sheetData sheetId="10434" refreshError="1"/>
      <sheetData sheetId="10435" refreshError="1"/>
      <sheetData sheetId="10436" refreshError="1"/>
      <sheetData sheetId="10437" refreshError="1"/>
      <sheetData sheetId="10438" refreshError="1"/>
      <sheetData sheetId="10439" refreshError="1"/>
      <sheetData sheetId="10440" refreshError="1"/>
      <sheetData sheetId="10441" refreshError="1"/>
      <sheetData sheetId="10442" refreshError="1"/>
      <sheetData sheetId="10443" refreshError="1"/>
      <sheetData sheetId="10444" refreshError="1"/>
      <sheetData sheetId="10445" refreshError="1"/>
      <sheetData sheetId="10446" refreshError="1"/>
      <sheetData sheetId="10447" refreshError="1"/>
      <sheetData sheetId="10448" refreshError="1"/>
      <sheetData sheetId="10449" refreshError="1"/>
      <sheetData sheetId="10450" refreshError="1"/>
      <sheetData sheetId="10451" refreshError="1"/>
      <sheetData sheetId="10452" refreshError="1"/>
      <sheetData sheetId="10453" refreshError="1"/>
      <sheetData sheetId="10454" refreshError="1"/>
      <sheetData sheetId="10455" refreshError="1"/>
      <sheetData sheetId="10456" refreshError="1"/>
      <sheetData sheetId="10457" refreshError="1"/>
      <sheetData sheetId="10458" refreshError="1"/>
      <sheetData sheetId="10459" refreshError="1"/>
      <sheetData sheetId="10460" refreshError="1"/>
      <sheetData sheetId="10461" refreshError="1"/>
      <sheetData sheetId="10462" refreshError="1"/>
      <sheetData sheetId="10463" refreshError="1"/>
      <sheetData sheetId="10464" refreshError="1"/>
      <sheetData sheetId="10465" refreshError="1"/>
      <sheetData sheetId="10466" refreshError="1"/>
      <sheetData sheetId="10467" refreshError="1"/>
      <sheetData sheetId="10468" refreshError="1"/>
      <sheetData sheetId="10469" refreshError="1"/>
      <sheetData sheetId="10470" refreshError="1"/>
      <sheetData sheetId="10471" refreshError="1"/>
      <sheetData sheetId="10472" refreshError="1"/>
      <sheetData sheetId="10473" refreshError="1"/>
      <sheetData sheetId="10474" refreshError="1"/>
      <sheetData sheetId="10475" refreshError="1"/>
      <sheetData sheetId="10476" refreshError="1"/>
      <sheetData sheetId="10477" refreshError="1"/>
      <sheetData sheetId="10478" refreshError="1"/>
      <sheetData sheetId="10479" refreshError="1"/>
      <sheetData sheetId="10480" refreshError="1"/>
      <sheetData sheetId="10481" refreshError="1"/>
      <sheetData sheetId="10482" refreshError="1"/>
      <sheetData sheetId="10483" refreshError="1"/>
      <sheetData sheetId="10484" refreshError="1"/>
      <sheetData sheetId="10485" refreshError="1"/>
      <sheetData sheetId="10486" refreshError="1"/>
      <sheetData sheetId="10487" refreshError="1"/>
      <sheetData sheetId="10488" refreshError="1"/>
      <sheetData sheetId="10489" refreshError="1"/>
      <sheetData sheetId="10490" refreshError="1"/>
      <sheetData sheetId="10491" refreshError="1"/>
      <sheetData sheetId="10492" refreshError="1"/>
      <sheetData sheetId="10493" refreshError="1"/>
      <sheetData sheetId="10494" refreshError="1"/>
      <sheetData sheetId="10495" refreshError="1"/>
      <sheetData sheetId="10496" refreshError="1"/>
      <sheetData sheetId="10497" refreshError="1"/>
      <sheetData sheetId="10498" refreshError="1"/>
      <sheetData sheetId="10499" refreshError="1"/>
      <sheetData sheetId="10500" refreshError="1"/>
      <sheetData sheetId="10501" refreshError="1"/>
      <sheetData sheetId="10502" refreshError="1"/>
      <sheetData sheetId="10503" refreshError="1"/>
      <sheetData sheetId="10504" refreshError="1"/>
      <sheetData sheetId="10505" refreshError="1"/>
      <sheetData sheetId="10506" refreshError="1"/>
      <sheetData sheetId="10507" refreshError="1"/>
      <sheetData sheetId="10508" refreshError="1"/>
      <sheetData sheetId="10509" refreshError="1"/>
      <sheetData sheetId="10510" refreshError="1"/>
      <sheetData sheetId="10511" refreshError="1"/>
      <sheetData sheetId="10512" refreshError="1"/>
      <sheetData sheetId="10513" refreshError="1"/>
      <sheetData sheetId="10514" refreshError="1"/>
      <sheetData sheetId="10515" refreshError="1"/>
      <sheetData sheetId="10516" refreshError="1"/>
      <sheetData sheetId="10517" refreshError="1"/>
      <sheetData sheetId="10518" refreshError="1"/>
      <sheetData sheetId="10519" refreshError="1"/>
      <sheetData sheetId="10520" refreshError="1"/>
      <sheetData sheetId="10521" refreshError="1"/>
      <sheetData sheetId="10522" refreshError="1"/>
      <sheetData sheetId="10523" refreshError="1"/>
      <sheetData sheetId="10524" refreshError="1"/>
      <sheetData sheetId="10525" refreshError="1"/>
      <sheetData sheetId="10526" refreshError="1"/>
      <sheetData sheetId="10527" refreshError="1"/>
      <sheetData sheetId="10528" refreshError="1"/>
      <sheetData sheetId="10529" refreshError="1"/>
      <sheetData sheetId="10530" refreshError="1"/>
      <sheetData sheetId="10531" refreshError="1"/>
      <sheetData sheetId="10532" refreshError="1"/>
      <sheetData sheetId="10533" refreshError="1"/>
      <sheetData sheetId="10534" refreshError="1"/>
      <sheetData sheetId="10535" refreshError="1"/>
      <sheetData sheetId="10536" refreshError="1"/>
      <sheetData sheetId="10537" refreshError="1"/>
      <sheetData sheetId="10538" refreshError="1"/>
      <sheetData sheetId="10539" refreshError="1"/>
      <sheetData sheetId="10540" refreshError="1"/>
      <sheetData sheetId="10541" refreshError="1"/>
      <sheetData sheetId="10542" refreshError="1"/>
      <sheetData sheetId="10543" refreshError="1"/>
      <sheetData sheetId="10544" refreshError="1"/>
      <sheetData sheetId="10545" refreshError="1"/>
      <sheetData sheetId="10546" refreshError="1"/>
      <sheetData sheetId="10547" refreshError="1"/>
      <sheetData sheetId="10548" refreshError="1"/>
      <sheetData sheetId="10549" refreshError="1"/>
      <sheetData sheetId="10550" refreshError="1"/>
      <sheetData sheetId="10551" refreshError="1"/>
      <sheetData sheetId="10552" refreshError="1"/>
      <sheetData sheetId="10553" refreshError="1"/>
      <sheetData sheetId="10554" refreshError="1"/>
      <sheetData sheetId="10555" refreshError="1"/>
      <sheetData sheetId="10556" refreshError="1"/>
      <sheetData sheetId="10557" refreshError="1"/>
      <sheetData sheetId="10558" refreshError="1"/>
      <sheetData sheetId="10559" refreshError="1"/>
      <sheetData sheetId="10560" refreshError="1"/>
      <sheetData sheetId="10561" refreshError="1"/>
      <sheetData sheetId="10562" refreshError="1"/>
      <sheetData sheetId="10563" refreshError="1"/>
      <sheetData sheetId="10564" refreshError="1"/>
      <sheetData sheetId="10565" refreshError="1"/>
      <sheetData sheetId="10566" refreshError="1"/>
      <sheetData sheetId="10567" refreshError="1"/>
      <sheetData sheetId="10568" refreshError="1"/>
      <sheetData sheetId="10569" refreshError="1"/>
      <sheetData sheetId="10570" refreshError="1"/>
      <sheetData sheetId="10571" refreshError="1"/>
      <sheetData sheetId="10572" refreshError="1"/>
      <sheetData sheetId="10573" refreshError="1"/>
      <sheetData sheetId="10574" refreshError="1"/>
      <sheetData sheetId="10575" refreshError="1"/>
      <sheetData sheetId="10576" refreshError="1"/>
      <sheetData sheetId="10577" refreshError="1"/>
      <sheetData sheetId="10578" refreshError="1"/>
      <sheetData sheetId="10579" refreshError="1"/>
      <sheetData sheetId="10580" refreshError="1"/>
      <sheetData sheetId="10581" refreshError="1"/>
      <sheetData sheetId="10582" refreshError="1"/>
      <sheetData sheetId="10583" refreshError="1"/>
      <sheetData sheetId="10584" refreshError="1"/>
      <sheetData sheetId="10585" refreshError="1"/>
      <sheetData sheetId="10586" refreshError="1"/>
      <sheetData sheetId="10587" refreshError="1"/>
      <sheetData sheetId="10588" refreshError="1"/>
      <sheetData sheetId="10589" refreshError="1"/>
      <sheetData sheetId="10590" refreshError="1"/>
      <sheetData sheetId="10591" refreshError="1"/>
      <sheetData sheetId="10592" refreshError="1"/>
      <sheetData sheetId="10593" refreshError="1"/>
      <sheetData sheetId="10594" refreshError="1"/>
      <sheetData sheetId="10595" refreshError="1"/>
      <sheetData sheetId="10596" refreshError="1"/>
      <sheetData sheetId="10597" refreshError="1"/>
      <sheetData sheetId="10598" refreshError="1"/>
      <sheetData sheetId="10599" refreshError="1"/>
      <sheetData sheetId="10600" refreshError="1"/>
      <sheetData sheetId="10601" refreshError="1"/>
      <sheetData sheetId="10602" refreshError="1"/>
      <sheetData sheetId="10603" refreshError="1"/>
      <sheetData sheetId="10604" refreshError="1"/>
      <sheetData sheetId="10605" refreshError="1"/>
      <sheetData sheetId="10606" refreshError="1"/>
      <sheetData sheetId="10607" refreshError="1"/>
      <sheetData sheetId="10608" refreshError="1"/>
      <sheetData sheetId="10609" refreshError="1"/>
      <sheetData sheetId="10610" refreshError="1"/>
      <sheetData sheetId="10611" refreshError="1"/>
      <sheetData sheetId="10612" refreshError="1"/>
      <sheetData sheetId="10613" refreshError="1"/>
      <sheetData sheetId="10614" refreshError="1"/>
      <sheetData sheetId="10615" refreshError="1"/>
      <sheetData sheetId="10616" refreshError="1"/>
      <sheetData sheetId="10617" refreshError="1"/>
      <sheetData sheetId="10618" refreshError="1"/>
      <sheetData sheetId="10619" refreshError="1"/>
      <sheetData sheetId="10620" refreshError="1"/>
      <sheetData sheetId="10621" refreshError="1"/>
      <sheetData sheetId="10622" refreshError="1"/>
      <sheetData sheetId="10623" refreshError="1"/>
      <sheetData sheetId="10624" refreshError="1"/>
      <sheetData sheetId="10625" refreshError="1"/>
      <sheetData sheetId="10626" refreshError="1"/>
      <sheetData sheetId="10627" refreshError="1"/>
      <sheetData sheetId="10628" refreshError="1"/>
      <sheetData sheetId="10629" refreshError="1"/>
      <sheetData sheetId="10630" refreshError="1"/>
      <sheetData sheetId="10631" refreshError="1"/>
      <sheetData sheetId="10632" refreshError="1"/>
      <sheetData sheetId="10633" refreshError="1"/>
      <sheetData sheetId="10634" refreshError="1"/>
      <sheetData sheetId="10635" refreshError="1"/>
      <sheetData sheetId="10636" refreshError="1"/>
      <sheetData sheetId="10637" refreshError="1"/>
      <sheetData sheetId="10638" refreshError="1"/>
      <sheetData sheetId="10639" refreshError="1"/>
      <sheetData sheetId="10640" refreshError="1"/>
      <sheetData sheetId="10641" refreshError="1"/>
      <sheetData sheetId="10642" refreshError="1"/>
      <sheetData sheetId="10643" refreshError="1"/>
      <sheetData sheetId="10644" refreshError="1"/>
      <sheetData sheetId="10645" refreshError="1"/>
      <sheetData sheetId="10646" refreshError="1"/>
      <sheetData sheetId="10647" refreshError="1"/>
      <sheetData sheetId="10648" refreshError="1"/>
      <sheetData sheetId="10649" refreshError="1"/>
      <sheetData sheetId="10650" refreshError="1"/>
      <sheetData sheetId="10651" refreshError="1"/>
      <sheetData sheetId="10652" refreshError="1"/>
      <sheetData sheetId="10653" refreshError="1"/>
      <sheetData sheetId="10654" refreshError="1"/>
      <sheetData sheetId="10655" refreshError="1"/>
      <sheetData sheetId="10656" refreshError="1"/>
      <sheetData sheetId="10657" refreshError="1"/>
      <sheetData sheetId="10658" refreshError="1"/>
      <sheetData sheetId="10659" refreshError="1"/>
      <sheetData sheetId="10660" refreshError="1"/>
      <sheetData sheetId="10661" refreshError="1"/>
      <sheetData sheetId="10662" refreshError="1"/>
      <sheetData sheetId="10663" refreshError="1"/>
      <sheetData sheetId="10664" refreshError="1"/>
      <sheetData sheetId="10665" refreshError="1"/>
      <sheetData sheetId="10666" refreshError="1"/>
      <sheetData sheetId="10667" refreshError="1"/>
      <sheetData sheetId="10668" refreshError="1"/>
      <sheetData sheetId="10669" refreshError="1"/>
      <sheetData sheetId="10670" refreshError="1"/>
      <sheetData sheetId="10671" refreshError="1"/>
      <sheetData sheetId="10672" refreshError="1"/>
      <sheetData sheetId="10673" refreshError="1"/>
      <sheetData sheetId="10674" refreshError="1"/>
      <sheetData sheetId="10675" refreshError="1"/>
      <sheetData sheetId="10676" refreshError="1"/>
      <sheetData sheetId="10677" refreshError="1"/>
      <sheetData sheetId="10678" refreshError="1"/>
      <sheetData sheetId="10679" refreshError="1"/>
      <sheetData sheetId="10680" refreshError="1"/>
      <sheetData sheetId="10681" refreshError="1"/>
      <sheetData sheetId="10682" refreshError="1"/>
      <sheetData sheetId="10683" refreshError="1"/>
      <sheetData sheetId="10684" refreshError="1"/>
      <sheetData sheetId="10685" refreshError="1"/>
      <sheetData sheetId="10686" refreshError="1"/>
      <sheetData sheetId="10687" refreshError="1"/>
      <sheetData sheetId="10688" refreshError="1"/>
      <sheetData sheetId="10689" refreshError="1"/>
      <sheetData sheetId="10690" refreshError="1"/>
      <sheetData sheetId="10691" refreshError="1"/>
      <sheetData sheetId="10692" refreshError="1"/>
      <sheetData sheetId="10693" refreshError="1"/>
      <sheetData sheetId="10694" refreshError="1"/>
      <sheetData sheetId="10695" refreshError="1"/>
      <sheetData sheetId="10696" refreshError="1"/>
      <sheetData sheetId="10697" refreshError="1"/>
      <sheetData sheetId="10698" refreshError="1"/>
      <sheetData sheetId="10699" refreshError="1"/>
      <sheetData sheetId="10700" refreshError="1"/>
      <sheetData sheetId="10701" refreshError="1"/>
      <sheetData sheetId="10702" refreshError="1"/>
      <sheetData sheetId="10703" refreshError="1"/>
      <sheetData sheetId="10704" refreshError="1"/>
      <sheetData sheetId="10705" refreshError="1"/>
      <sheetData sheetId="10706" refreshError="1"/>
      <sheetData sheetId="10707" refreshError="1"/>
      <sheetData sheetId="10708" refreshError="1"/>
      <sheetData sheetId="10709" refreshError="1"/>
      <sheetData sheetId="10710" refreshError="1"/>
      <sheetData sheetId="10711" refreshError="1"/>
      <sheetData sheetId="10712" refreshError="1"/>
      <sheetData sheetId="10713" refreshError="1"/>
      <sheetData sheetId="10714" refreshError="1"/>
      <sheetData sheetId="10715" refreshError="1"/>
      <sheetData sheetId="10716" refreshError="1"/>
      <sheetData sheetId="10717" refreshError="1"/>
      <sheetData sheetId="10718" refreshError="1"/>
      <sheetData sheetId="10719" refreshError="1"/>
      <sheetData sheetId="10720" refreshError="1"/>
      <sheetData sheetId="10721" refreshError="1"/>
      <sheetData sheetId="10722" refreshError="1"/>
      <sheetData sheetId="10723" refreshError="1"/>
      <sheetData sheetId="10724" refreshError="1"/>
      <sheetData sheetId="10725" refreshError="1"/>
      <sheetData sheetId="10726" refreshError="1"/>
      <sheetData sheetId="10727" refreshError="1"/>
      <sheetData sheetId="10728" refreshError="1"/>
      <sheetData sheetId="10729" refreshError="1"/>
      <sheetData sheetId="10730" refreshError="1"/>
      <sheetData sheetId="10731" refreshError="1"/>
      <sheetData sheetId="10732" refreshError="1"/>
      <sheetData sheetId="10733" refreshError="1"/>
      <sheetData sheetId="10734" refreshError="1"/>
      <sheetData sheetId="10735" refreshError="1"/>
      <sheetData sheetId="10736" refreshError="1"/>
      <sheetData sheetId="10737" refreshError="1"/>
      <sheetData sheetId="10738" refreshError="1"/>
      <sheetData sheetId="10739" refreshError="1"/>
      <sheetData sheetId="10740" refreshError="1"/>
      <sheetData sheetId="10741" refreshError="1"/>
      <sheetData sheetId="10742" refreshError="1"/>
      <sheetData sheetId="10743" refreshError="1"/>
      <sheetData sheetId="10744" refreshError="1"/>
      <sheetData sheetId="10745" refreshError="1"/>
      <sheetData sheetId="10746" refreshError="1"/>
      <sheetData sheetId="10747" refreshError="1"/>
      <sheetData sheetId="10748" refreshError="1"/>
      <sheetData sheetId="10749" refreshError="1"/>
      <sheetData sheetId="10750" refreshError="1"/>
      <sheetData sheetId="10751" refreshError="1"/>
      <sheetData sheetId="10752" refreshError="1"/>
      <sheetData sheetId="10753" refreshError="1"/>
      <sheetData sheetId="10754" refreshError="1"/>
      <sheetData sheetId="10755" refreshError="1"/>
      <sheetData sheetId="10756" refreshError="1"/>
      <sheetData sheetId="10757" refreshError="1"/>
      <sheetData sheetId="10758" refreshError="1"/>
      <sheetData sheetId="10759" refreshError="1"/>
      <sheetData sheetId="10760" refreshError="1"/>
      <sheetData sheetId="10761" refreshError="1"/>
      <sheetData sheetId="10762" refreshError="1"/>
      <sheetData sheetId="10763" refreshError="1"/>
      <sheetData sheetId="10764" refreshError="1"/>
      <sheetData sheetId="10765" refreshError="1"/>
      <sheetData sheetId="10766" refreshError="1"/>
      <sheetData sheetId="10767" refreshError="1"/>
      <sheetData sheetId="10768" refreshError="1"/>
      <sheetData sheetId="10769" refreshError="1"/>
      <sheetData sheetId="10770" refreshError="1"/>
      <sheetData sheetId="10771" refreshError="1"/>
      <sheetData sheetId="10772" refreshError="1"/>
      <sheetData sheetId="10773" refreshError="1"/>
      <sheetData sheetId="10774" refreshError="1"/>
      <sheetData sheetId="10775" refreshError="1"/>
      <sheetData sheetId="10776" refreshError="1"/>
      <sheetData sheetId="10777" refreshError="1"/>
      <sheetData sheetId="10778" refreshError="1"/>
      <sheetData sheetId="10779" refreshError="1"/>
      <sheetData sheetId="10780" refreshError="1"/>
      <sheetData sheetId="10781" refreshError="1"/>
      <sheetData sheetId="10782" refreshError="1"/>
      <sheetData sheetId="10783" refreshError="1"/>
      <sheetData sheetId="10784" refreshError="1"/>
      <sheetData sheetId="10785" refreshError="1"/>
      <sheetData sheetId="10786" refreshError="1"/>
      <sheetData sheetId="10787" refreshError="1"/>
      <sheetData sheetId="10788" refreshError="1"/>
      <sheetData sheetId="10789" refreshError="1"/>
      <sheetData sheetId="10790" refreshError="1"/>
      <sheetData sheetId="10791" refreshError="1"/>
      <sheetData sheetId="10792" refreshError="1"/>
      <sheetData sheetId="10793" refreshError="1"/>
      <sheetData sheetId="10794" refreshError="1"/>
      <sheetData sheetId="10795" refreshError="1"/>
      <sheetData sheetId="10796" refreshError="1"/>
      <sheetData sheetId="10797" refreshError="1"/>
      <sheetData sheetId="10798" refreshError="1"/>
      <sheetData sheetId="10799" refreshError="1"/>
      <sheetData sheetId="10800" refreshError="1"/>
      <sheetData sheetId="10801" refreshError="1"/>
      <sheetData sheetId="10802" refreshError="1"/>
      <sheetData sheetId="10803" refreshError="1"/>
      <sheetData sheetId="10804" refreshError="1"/>
      <sheetData sheetId="10805" refreshError="1"/>
      <sheetData sheetId="10806" refreshError="1"/>
      <sheetData sheetId="10807" refreshError="1"/>
      <sheetData sheetId="10808" refreshError="1"/>
      <sheetData sheetId="10809" refreshError="1"/>
      <sheetData sheetId="10810" refreshError="1"/>
      <sheetData sheetId="10811" refreshError="1"/>
      <sheetData sheetId="10812" refreshError="1"/>
      <sheetData sheetId="10813" refreshError="1"/>
      <sheetData sheetId="10814" refreshError="1"/>
      <sheetData sheetId="10815" refreshError="1"/>
      <sheetData sheetId="10816" refreshError="1"/>
      <sheetData sheetId="10817" refreshError="1"/>
      <sheetData sheetId="10818" refreshError="1"/>
      <sheetData sheetId="10819" refreshError="1"/>
      <sheetData sheetId="10820" refreshError="1"/>
      <sheetData sheetId="10821" refreshError="1"/>
      <sheetData sheetId="10822" refreshError="1"/>
      <sheetData sheetId="10823" refreshError="1"/>
      <sheetData sheetId="10824" refreshError="1"/>
      <sheetData sheetId="10825" refreshError="1"/>
      <sheetData sheetId="10826" refreshError="1"/>
      <sheetData sheetId="10827" refreshError="1"/>
      <sheetData sheetId="10828" refreshError="1"/>
      <sheetData sheetId="10829" refreshError="1"/>
      <sheetData sheetId="10830" refreshError="1"/>
      <sheetData sheetId="10831" refreshError="1"/>
      <sheetData sheetId="10832" refreshError="1"/>
      <sheetData sheetId="10833" refreshError="1"/>
      <sheetData sheetId="10834" refreshError="1"/>
      <sheetData sheetId="10835" refreshError="1"/>
      <sheetData sheetId="10836" refreshError="1"/>
      <sheetData sheetId="10837" refreshError="1"/>
      <sheetData sheetId="10838" refreshError="1"/>
      <sheetData sheetId="10839" refreshError="1"/>
      <sheetData sheetId="10840" refreshError="1"/>
      <sheetData sheetId="10841" refreshError="1"/>
      <sheetData sheetId="10842" refreshError="1"/>
      <sheetData sheetId="10843" refreshError="1"/>
      <sheetData sheetId="10844" refreshError="1"/>
      <sheetData sheetId="10845" refreshError="1"/>
      <sheetData sheetId="10846" refreshError="1"/>
      <sheetData sheetId="10847" refreshError="1"/>
      <sheetData sheetId="10848" refreshError="1"/>
      <sheetData sheetId="10849" refreshError="1"/>
      <sheetData sheetId="10850" refreshError="1"/>
      <sheetData sheetId="10851" refreshError="1"/>
      <sheetData sheetId="10852" refreshError="1"/>
      <sheetData sheetId="10853" refreshError="1"/>
      <sheetData sheetId="10854" refreshError="1"/>
      <sheetData sheetId="10855" refreshError="1"/>
      <sheetData sheetId="10856" refreshError="1"/>
      <sheetData sheetId="10857" refreshError="1"/>
      <sheetData sheetId="10858" refreshError="1"/>
      <sheetData sheetId="10859" refreshError="1"/>
      <sheetData sheetId="10860" refreshError="1"/>
      <sheetData sheetId="10861" refreshError="1"/>
      <sheetData sheetId="10862" refreshError="1"/>
      <sheetData sheetId="10863" refreshError="1"/>
      <sheetData sheetId="10864" refreshError="1"/>
      <sheetData sheetId="10865" refreshError="1"/>
      <sheetData sheetId="10866" refreshError="1"/>
      <sheetData sheetId="10867" refreshError="1"/>
      <sheetData sheetId="10868" refreshError="1"/>
      <sheetData sheetId="10869" refreshError="1"/>
      <sheetData sheetId="10870" refreshError="1"/>
      <sheetData sheetId="10871" refreshError="1"/>
      <sheetData sheetId="10872" refreshError="1"/>
      <sheetData sheetId="10873" refreshError="1"/>
      <sheetData sheetId="10874" refreshError="1"/>
      <sheetData sheetId="10875" refreshError="1"/>
      <sheetData sheetId="10876" refreshError="1"/>
      <sheetData sheetId="10877" refreshError="1"/>
      <sheetData sheetId="10878" refreshError="1"/>
      <sheetData sheetId="10879" refreshError="1"/>
      <sheetData sheetId="10880" refreshError="1"/>
      <sheetData sheetId="10881" refreshError="1"/>
      <sheetData sheetId="10882" refreshError="1"/>
      <sheetData sheetId="10883" refreshError="1"/>
      <sheetData sheetId="10884" refreshError="1"/>
      <sheetData sheetId="10885" refreshError="1"/>
      <sheetData sheetId="10886" refreshError="1"/>
      <sheetData sheetId="10887" refreshError="1"/>
      <sheetData sheetId="10888" refreshError="1"/>
      <sheetData sheetId="10889" refreshError="1"/>
      <sheetData sheetId="10890" refreshError="1"/>
      <sheetData sheetId="10891" refreshError="1"/>
      <sheetData sheetId="10892" refreshError="1"/>
      <sheetData sheetId="10893" refreshError="1"/>
      <sheetData sheetId="10894" refreshError="1"/>
      <sheetData sheetId="10895" refreshError="1"/>
      <sheetData sheetId="10896" refreshError="1"/>
      <sheetData sheetId="10897" refreshError="1"/>
      <sheetData sheetId="10898" refreshError="1"/>
      <sheetData sheetId="10899" refreshError="1"/>
      <sheetData sheetId="10900" refreshError="1"/>
      <sheetData sheetId="10901" refreshError="1"/>
      <sheetData sheetId="10902" refreshError="1"/>
      <sheetData sheetId="10903" refreshError="1"/>
      <sheetData sheetId="10904" refreshError="1"/>
      <sheetData sheetId="10905" refreshError="1"/>
      <sheetData sheetId="10906" refreshError="1"/>
      <sheetData sheetId="10907" refreshError="1"/>
      <sheetData sheetId="10908" refreshError="1"/>
      <sheetData sheetId="10909" refreshError="1"/>
      <sheetData sheetId="10910" refreshError="1"/>
      <sheetData sheetId="10911" refreshError="1"/>
      <sheetData sheetId="10912" refreshError="1"/>
      <sheetData sheetId="10913" refreshError="1"/>
      <sheetData sheetId="10914" refreshError="1"/>
      <sheetData sheetId="10915" refreshError="1"/>
      <sheetData sheetId="10916" refreshError="1"/>
      <sheetData sheetId="10917" refreshError="1"/>
      <sheetData sheetId="10918" refreshError="1"/>
      <sheetData sheetId="10919" refreshError="1"/>
      <sheetData sheetId="10920" refreshError="1"/>
      <sheetData sheetId="10921" refreshError="1"/>
      <sheetData sheetId="10922" refreshError="1"/>
      <sheetData sheetId="10923" refreshError="1"/>
      <sheetData sheetId="10924" refreshError="1"/>
      <sheetData sheetId="10925" refreshError="1"/>
      <sheetData sheetId="10926" refreshError="1"/>
      <sheetData sheetId="10927" refreshError="1"/>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sheetData sheetId="11137"/>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ow r="19">
          <cell r="J19">
            <v>1.0499999999999999E-3</v>
          </cell>
        </row>
      </sheetData>
      <sheetData sheetId="11383">
        <row r="19">
          <cell r="J19">
            <v>1.0499999999999999E-3</v>
          </cell>
        </row>
      </sheetData>
      <sheetData sheetId="11384">
        <row r="19">
          <cell r="J19">
            <v>1.0499999999999999E-3</v>
          </cell>
        </row>
      </sheetData>
      <sheetData sheetId="11385">
        <row r="19">
          <cell r="J19">
            <v>1.0499999999999999E-3</v>
          </cell>
        </row>
      </sheetData>
      <sheetData sheetId="11386">
        <row r="19">
          <cell r="J19">
            <v>1.0499999999999999E-3</v>
          </cell>
        </row>
      </sheetData>
      <sheetData sheetId="11387">
        <row r="19">
          <cell r="J19">
            <v>1.0499999999999999E-3</v>
          </cell>
        </row>
      </sheetData>
      <sheetData sheetId="11388">
        <row r="19">
          <cell r="J19">
            <v>1.0499999999999999E-3</v>
          </cell>
        </row>
      </sheetData>
      <sheetData sheetId="11389">
        <row r="19">
          <cell r="J19">
            <v>1.0499999999999999E-3</v>
          </cell>
        </row>
      </sheetData>
      <sheetData sheetId="11390">
        <row r="19">
          <cell r="J19">
            <v>1.0499999999999999E-3</v>
          </cell>
        </row>
      </sheetData>
      <sheetData sheetId="11391">
        <row r="19">
          <cell r="J19">
            <v>1.0499999999999999E-3</v>
          </cell>
        </row>
      </sheetData>
      <sheetData sheetId="11392">
        <row r="19">
          <cell r="J19">
            <v>1.0499999999999999E-3</v>
          </cell>
        </row>
      </sheetData>
      <sheetData sheetId="11393">
        <row r="19">
          <cell r="J19">
            <v>1.0499999999999999E-3</v>
          </cell>
        </row>
      </sheetData>
      <sheetData sheetId="11394">
        <row r="19">
          <cell r="J19">
            <v>1.0499999999999999E-3</v>
          </cell>
        </row>
      </sheetData>
      <sheetData sheetId="11395">
        <row r="19">
          <cell r="J19">
            <v>1.0499999999999999E-3</v>
          </cell>
        </row>
      </sheetData>
      <sheetData sheetId="11396">
        <row r="19">
          <cell r="J19">
            <v>1.0499999999999999E-3</v>
          </cell>
        </row>
      </sheetData>
      <sheetData sheetId="11397">
        <row r="19">
          <cell r="J19">
            <v>1.0499999999999999E-3</v>
          </cell>
        </row>
      </sheetData>
      <sheetData sheetId="11398">
        <row r="19">
          <cell r="J19">
            <v>1.0499999999999999E-3</v>
          </cell>
        </row>
      </sheetData>
      <sheetData sheetId="11399">
        <row r="19">
          <cell r="J19">
            <v>1.0499999999999999E-3</v>
          </cell>
        </row>
      </sheetData>
      <sheetData sheetId="11400">
        <row r="19">
          <cell r="J19">
            <v>1.0499999999999999E-3</v>
          </cell>
        </row>
      </sheetData>
      <sheetData sheetId="11401">
        <row r="19">
          <cell r="J19">
            <v>1.0499999999999999E-3</v>
          </cell>
        </row>
      </sheetData>
      <sheetData sheetId="11402">
        <row r="19">
          <cell r="J19">
            <v>1.0499999999999999E-3</v>
          </cell>
        </row>
      </sheetData>
      <sheetData sheetId="11403">
        <row r="19">
          <cell r="J19">
            <v>1.0499999999999999E-3</v>
          </cell>
        </row>
      </sheetData>
      <sheetData sheetId="11404">
        <row r="19">
          <cell r="J19">
            <v>1.0499999999999999E-3</v>
          </cell>
        </row>
      </sheetData>
      <sheetData sheetId="11405">
        <row r="19">
          <cell r="J19">
            <v>1.0499999999999999E-3</v>
          </cell>
        </row>
      </sheetData>
      <sheetData sheetId="11406">
        <row r="19">
          <cell r="J19">
            <v>1.0499999999999999E-3</v>
          </cell>
        </row>
      </sheetData>
      <sheetData sheetId="11407">
        <row r="19">
          <cell r="J19">
            <v>1.0499999999999999E-3</v>
          </cell>
        </row>
      </sheetData>
      <sheetData sheetId="11408">
        <row r="19">
          <cell r="J19">
            <v>1.0499999999999999E-3</v>
          </cell>
        </row>
      </sheetData>
      <sheetData sheetId="11409">
        <row r="19">
          <cell r="J19">
            <v>1.0499999999999999E-3</v>
          </cell>
        </row>
      </sheetData>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ow r="19">
          <cell r="J19">
            <v>1.0499999999999999E-3</v>
          </cell>
        </row>
      </sheetData>
      <sheetData sheetId="11443">
        <row r="19">
          <cell r="J19">
            <v>1.0499999999999999E-3</v>
          </cell>
        </row>
      </sheetData>
      <sheetData sheetId="11444">
        <row r="19">
          <cell r="J19">
            <v>1.0499999999999999E-3</v>
          </cell>
        </row>
      </sheetData>
      <sheetData sheetId="11445">
        <row r="19">
          <cell r="J19">
            <v>1.0499999999999999E-3</v>
          </cell>
        </row>
      </sheetData>
      <sheetData sheetId="11446">
        <row r="19">
          <cell r="J19">
            <v>1.0499999999999999E-3</v>
          </cell>
        </row>
      </sheetData>
      <sheetData sheetId="11447">
        <row r="19">
          <cell r="J19">
            <v>1.0499999999999999E-3</v>
          </cell>
        </row>
      </sheetData>
      <sheetData sheetId="11448">
        <row r="19">
          <cell r="J19">
            <v>1.0499999999999999E-3</v>
          </cell>
        </row>
      </sheetData>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sheetData sheetId="11524"/>
      <sheetData sheetId="11525"/>
      <sheetData sheetId="11526"/>
      <sheetData sheetId="11527"/>
      <sheetData sheetId="11528"/>
      <sheetData sheetId="11529"/>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sheetData sheetId="11749">
        <row r="19">
          <cell r="J19">
            <v>1.0499999999999999E-3</v>
          </cell>
        </row>
      </sheetData>
      <sheetData sheetId="11750"/>
      <sheetData sheetId="11751"/>
      <sheetData sheetId="11752"/>
      <sheetData sheetId="11753"/>
      <sheetData sheetId="11754"/>
      <sheetData sheetId="11755"/>
      <sheetData sheetId="11756"/>
      <sheetData sheetId="11757">
        <row r="19">
          <cell r="J19">
            <v>1.0499999999999999E-3</v>
          </cell>
        </row>
      </sheetData>
      <sheetData sheetId="11758"/>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sheetData sheetId="11834">
        <row r="19">
          <cell r="J19">
            <v>1.0499999999999999E-3</v>
          </cell>
        </row>
      </sheetData>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row r="19">
          <cell r="J19">
            <v>1.0499999999999999E-3</v>
          </cell>
        </row>
      </sheetData>
      <sheetData sheetId="11934"/>
      <sheetData sheetId="11935">
        <row r="19">
          <cell r="J19">
            <v>1.0499999999999999E-3</v>
          </cell>
        </row>
      </sheetData>
      <sheetData sheetId="11936">
        <row r="19">
          <cell r="J19">
            <v>1.0499999999999999E-3</v>
          </cell>
        </row>
      </sheetData>
      <sheetData sheetId="11937">
        <row r="19">
          <cell r="J19">
            <v>1.0499999999999999E-3</v>
          </cell>
        </row>
      </sheetData>
      <sheetData sheetId="11938">
        <row r="19">
          <cell r="J19">
            <v>1.0499999999999999E-3</v>
          </cell>
        </row>
      </sheetData>
      <sheetData sheetId="11939">
        <row r="19">
          <cell r="J19">
            <v>1.0499999999999999E-3</v>
          </cell>
        </row>
      </sheetData>
      <sheetData sheetId="11940">
        <row r="19">
          <cell r="J19">
            <v>1.0499999999999999E-3</v>
          </cell>
        </row>
      </sheetData>
      <sheetData sheetId="11941">
        <row r="19">
          <cell r="J19">
            <v>1.0499999999999999E-3</v>
          </cell>
        </row>
      </sheetData>
      <sheetData sheetId="11942">
        <row r="19">
          <cell r="J19">
            <v>1.0499999999999999E-3</v>
          </cell>
        </row>
      </sheetData>
      <sheetData sheetId="11943">
        <row r="19">
          <cell r="J19">
            <v>1.0499999999999999E-3</v>
          </cell>
        </row>
      </sheetData>
      <sheetData sheetId="11944">
        <row r="19">
          <cell r="J19">
            <v>1.0499999999999999E-3</v>
          </cell>
        </row>
      </sheetData>
      <sheetData sheetId="11945">
        <row r="19">
          <cell r="J19">
            <v>1.0499999999999999E-3</v>
          </cell>
        </row>
      </sheetData>
      <sheetData sheetId="11946">
        <row r="19">
          <cell r="J19">
            <v>1.0499999999999999E-3</v>
          </cell>
        </row>
      </sheetData>
      <sheetData sheetId="11947">
        <row r="19">
          <cell r="J19">
            <v>1.0499999999999999E-3</v>
          </cell>
        </row>
      </sheetData>
      <sheetData sheetId="11948">
        <row r="19">
          <cell r="J19">
            <v>1.0499999999999999E-3</v>
          </cell>
        </row>
      </sheetData>
      <sheetData sheetId="11949">
        <row r="19">
          <cell r="J19">
            <v>1.0499999999999999E-3</v>
          </cell>
        </row>
      </sheetData>
      <sheetData sheetId="11950">
        <row r="19">
          <cell r="J19">
            <v>1.0499999999999999E-3</v>
          </cell>
        </row>
      </sheetData>
      <sheetData sheetId="11951">
        <row r="19">
          <cell r="J19">
            <v>1.0499999999999999E-3</v>
          </cell>
        </row>
      </sheetData>
      <sheetData sheetId="11952">
        <row r="19">
          <cell r="J19">
            <v>1.0499999999999999E-3</v>
          </cell>
        </row>
      </sheetData>
      <sheetData sheetId="11953">
        <row r="19">
          <cell r="J19">
            <v>1.0499999999999999E-3</v>
          </cell>
        </row>
      </sheetData>
      <sheetData sheetId="11954">
        <row r="19">
          <cell r="J19">
            <v>1.0499999999999999E-3</v>
          </cell>
        </row>
      </sheetData>
      <sheetData sheetId="11955">
        <row r="19">
          <cell r="J19">
            <v>1.0499999999999999E-3</v>
          </cell>
        </row>
      </sheetData>
      <sheetData sheetId="11956">
        <row r="19">
          <cell r="J19">
            <v>1.0499999999999999E-3</v>
          </cell>
        </row>
      </sheetData>
      <sheetData sheetId="11957">
        <row r="19">
          <cell r="J19">
            <v>1.0499999999999999E-3</v>
          </cell>
        </row>
      </sheetData>
      <sheetData sheetId="11958">
        <row r="19">
          <cell r="J19">
            <v>1.0499999999999999E-3</v>
          </cell>
        </row>
      </sheetData>
      <sheetData sheetId="11959">
        <row r="19">
          <cell r="J19">
            <v>1.0499999999999999E-3</v>
          </cell>
        </row>
      </sheetData>
      <sheetData sheetId="11960">
        <row r="19">
          <cell r="J19">
            <v>1.0499999999999999E-3</v>
          </cell>
        </row>
      </sheetData>
      <sheetData sheetId="11961"/>
      <sheetData sheetId="11962">
        <row r="19">
          <cell r="J19">
            <v>1.0499999999999999E-3</v>
          </cell>
        </row>
      </sheetData>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row r="19">
          <cell r="J19">
            <v>1.0499999999999999E-3</v>
          </cell>
        </row>
      </sheetData>
      <sheetData sheetId="11979">
        <row r="19">
          <cell r="J19">
            <v>1.0499999999999999E-3</v>
          </cell>
        </row>
      </sheetData>
      <sheetData sheetId="11980">
        <row r="19">
          <cell r="J19">
            <v>1.0499999999999999E-3</v>
          </cell>
        </row>
      </sheetData>
      <sheetData sheetId="11981">
        <row r="19">
          <cell r="J19">
            <v>1.0499999999999999E-3</v>
          </cell>
        </row>
      </sheetData>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row r="19">
          <cell r="J19">
            <v>1.0499999999999999E-3</v>
          </cell>
        </row>
      </sheetData>
      <sheetData sheetId="12019"/>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sheetData sheetId="12050">
        <row r="19">
          <cell r="J19">
            <v>1.0499999999999999E-3</v>
          </cell>
        </row>
      </sheetData>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row r="19">
          <cell r="J19">
            <v>1.0499999999999999E-3</v>
          </cell>
        </row>
      </sheetData>
      <sheetData sheetId="12102"/>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sheetData sheetId="12135">
        <row r="19">
          <cell r="J19">
            <v>1.0499999999999999E-3</v>
          </cell>
        </row>
      </sheetData>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row r="19">
          <cell r="J19">
            <v>1.0499999999999999E-3</v>
          </cell>
        </row>
      </sheetData>
      <sheetData sheetId="12190"/>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sheetData sheetId="12221">
        <row r="19">
          <cell r="J19">
            <v>1.0499999999999999E-3</v>
          </cell>
        </row>
      </sheetData>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row r="19">
          <cell r="J19">
            <v>1.0499999999999999E-3</v>
          </cell>
        </row>
      </sheetData>
      <sheetData sheetId="12275"/>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ow r="19">
          <cell r="J19">
            <v>1.0499999999999999E-3</v>
          </cell>
        </row>
      </sheetData>
      <sheetData sheetId="12291">
        <row r="19">
          <cell r="J19">
            <v>1.0499999999999999E-3</v>
          </cell>
        </row>
      </sheetData>
      <sheetData sheetId="12292">
        <row r="19">
          <cell r="J19">
            <v>1.0499999999999999E-3</v>
          </cell>
        </row>
      </sheetData>
      <sheetData sheetId="12293">
        <row r="19">
          <cell r="J19">
            <v>1.0499999999999999E-3</v>
          </cell>
        </row>
      </sheetData>
      <sheetData sheetId="12294">
        <row r="19">
          <cell r="J19">
            <v>1.0499999999999999E-3</v>
          </cell>
        </row>
      </sheetData>
      <sheetData sheetId="12295">
        <row r="19">
          <cell r="J19">
            <v>1.0499999999999999E-3</v>
          </cell>
        </row>
      </sheetData>
      <sheetData sheetId="12296">
        <row r="19">
          <cell r="J19">
            <v>1.0499999999999999E-3</v>
          </cell>
        </row>
      </sheetData>
      <sheetData sheetId="12297">
        <row r="19">
          <cell r="J19">
            <v>1.0499999999999999E-3</v>
          </cell>
        </row>
      </sheetData>
      <sheetData sheetId="12298">
        <row r="19">
          <cell r="J19">
            <v>1.0499999999999999E-3</v>
          </cell>
        </row>
      </sheetData>
      <sheetData sheetId="12299">
        <row r="19">
          <cell r="J19">
            <v>1.0499999999999999E-3</v>
          </cell>
        </row>
      </sheetData>
      <sheetData sheetId="12300">
        <row r="19">
          <cell r="J19">
            <v>1.0499999999999999E-3</v>
          </cell>
        </row>
      </sheetData>
      <sheetData sheetId="12301">
        <row r="19">
          <cell r="J19">
            <v>1.0499999999999999E-3</v>
          </cell>
        </row>
      </sheetData>
      <sheetData sheetId="12302">
        <row r="19">
          <cell r="J19">
            <v>1.0499999999999999E-3</v>
          </cell>
        </row>
      </sheetData>
      <sheetData sheetId="12303">
        <row r="19">
          <cell r="J19">
            <v>1.0499999999999999E-3</v>
          </cell>
        </row>
      </sheetData>
      <sheetData sheetId="12304">
        <row r="19">
          <cell r="J19">
            <v>1.0499999999999999E-3</v>
          </cell>
        </row>
      </sheetData>
      <sheetData sheetId="12305">
        <row r="19">
          <cell r="J19">
            <v>1.0499999999999999E-3</v>
          </cell>
        </row>
      </sheetData>
      <sheetData sheetId="12306">
        <row r="19">
          <cell r="J19">
            <v>1.0499999999999999E-3</v>
          </cell>
        </row>
      </sheetData>
      <sheetData sheetId="12307">
        <row r="19">
          <cell r="J19">
            <v>1.0499999999999999E-3</v>
          </cell>
        </row>
      </sheetData>
      <sheetData sheetId="12308"/>
      <sheetData sheetId="12309">
        <row r="19">
          <cell r="J19">
            <v>1.0499999999999999E-3</v>
          </cell>
        </row>
      </sheetData>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row r="19">
          <cell r="J19">
            <v>1.0499999999999999E-3</v>
          </cell>
        </row>
      </sheetData>
      <sheetData sheetId="12357"/>
      <sheetData sheetId="12358">
        <row r="19">
          <cell r="J19">
            <v>1.0499999999999999E-3</v>
          </cell>
        </row>
      </sheetData>
      <sheetData sheetId="12359">
        <row r="19">
          <cell r="J19">
            <v>1.0499999999999999E-3</v>
          </cell>
        </row>
      </sheetData>
      <sheetData sheetId="12360">
        <row r="19">
          <cell r="J19">
            <v>1.0499999999999999E-3</v>
          </cell>
        </row>
      </sheetData>
      <sheetData sheetId="12361">
        <row r="19">
          <cell r="J19">
            <v>1.0499999999999999E-3</v>
          </cell>
        </row>
      </sheetData>
      <sheetData sheetId="12362">
        <row r="19">
          <cell r="J19">
            <v>1.0499999999999999E-3</v>
          </cell>
        </row>
      </sheetData>
      <sheetData sheetId="12363">
        <row r="19">
          <cell r="J19">
            <v>1.0499999999999999E-3</v>
          </cell>
        </row>
      </sheetData>
      <sheetData sheetId="12364">
        <row r="19">
          <cell r="J19">
            <v>1.0499999999999999E-3</v>
          </cell>
        </row>
      </sheetData>
      <sheetData sheetId="12365">
        <row r="19">
          <cell r="J19">
            <v>1.0499999999999999E-3</v>
          </cell>
        </row>
      </sheetData>
      <sheetData sheetId="12366">
        <row r="19">
          <cell r="J19">
            <v>1.0499999999999999E-3</v>
          </cell>
        </row>
      </sheetData>
      <sheetData sheetId="12367">
        <row r="19">
          <cell r="J19">
            <v>1.0499999999999999E-3</v>
          </cell>
        </row>
      </sheetData>
      <sheetData sheetId="12368">
        <row r="19">
          <cell r="J19">
            <v>1.0499999999999999E-3</v>
          </cell>
        </row>
      </sheetData>
      <sheetData sheetId="12369">
        <row r="19">
          <cell r="J19">
            <v>1.0499999999999999E-3</v>
          </cell>
        </row>
      </sheetData>
      <sheetData sheetId="12370">
        <row r="19">
          <cell r="J19">
            <v>1.0499999999999999E-3</v>
          </cell>
        </row>
      </sheetData>
      <sheetData sheetId="12371">
        <row r="19">
          <cell r="J19">
            <v>1.0499999999999999E-3</v>
          </cell>
        </row>
      </sheetData>
      <sheetData sheetId="12372">
        <row r="19">
          <cell r="J19">
            <v>1.0499999999999999E-3</v>
          </cell>
        </row>
      </sheetData>
      <sheetData sheetId="12373">
        <row r="19">
          <cell r="J19">
            <v>1.0499999999999999E-3</v>
          </cell>
        </row>
      </sheetData>
      <sheetData sheetId="12374">
        <row r="19">
          <cell r="J19">
            <v>1.0499999999999999E-3</v>
          </cell>
        </row>
      </sheetData>
      <sheetData sheetId="12375">
        <row r="19">
          <cell r="J19">
            <v>1.0499999999999999E-3</v>
          </cell>
        </row>
      </sheetData>
      <sheetData sheetId="12376">
        <row r="19">
          <cell r="J19">
            <v>1.0499999999999999E-3</v>
          </cell>
        </row>
      </sheetData>
      <sheetData sheetId="12377">
        <row r="19">
          <cell r="J19">
            <v>1.0499999999999999E-3</v>
          </cell>
        </row>
      </sheetData>
      <sheetData sheetId="12378">
        <row r="19">
          <cell r="J19">
            <v>1.0499999999999999E-3</v>
          </cell>
        </row>
      </sheetData>
      <sheetData sheetId="12379">
        <row r="19">
          <cell r="J19">
            <v>1.0499999999999999E-3</v>
          </cell>
        </row>
      </sheetData>
      <sheetData sheetId="12380">
        <row r="19">
          <cell r="J19">
            <v>1.0499999999999999E-3</v>
          </cell>
        </row>
      </sheetData>
      <sheetData sheetId="12381">
        <row r="19">
          <cell r="J19">
            <v>1.0499999999999999E-3</v>
          </cell>
        </row>
      </sheetData>
      <sheetData sheetId="12382">
        <row r="19">
          <cell r="J19">
            <v>1.0499999999999999E-3</v>
          </cell>
        </row>
      </sheetData>
      <sheetData sheetId="12383">
        <row r="19">
          <cell r="J19">
            <v>1.0499999999999999E-3</v>
          </cell>
        </row>
      </sheetData>
      <sheetData sheetId="12384">
        <row r="19">
          <cell r="J19">
            <v>1.0499999999999999E-3</v>
          </cell>
        </row>
      </sheetData>
      <sheetData sheetId="12385">
        <row r="19">
          <cell r="J19">
            <v>1.0499999999999999E-3</v>
          </cell>
        </row>
      </sheetData>
      <sheetData sheetId="12386">
        <row r="19">
          <cell r="J19">
            <v>1.0499999999999999E-3</v>
          </cell>
        </row>
      </sheetData>
      <sheetData sheetId="12387">
        <row r="19">
          <cell r="J19">
            <v>1.0499999999999999E-3</v>
          </cell>
        </row>
      </sheetData>
      <sheetData sheetId="12388">
        <row r="19">
          <cell r="J19">
            <v>1.0499999999999999E-3</v>
          </cell>
        </row>
      </sheetData>
      <sheetData sheetId="12389">
        <row r="19">
          <cell r="J19">
            <v>1.0499999999999999E-3</v>
          </cell>
        </row>
      </sheetData>
      <sheetData sheetId="12390">
        <row r="19">
          <cell r="J19">
            <v>1.0499999999999999E-3</v>
          </cell>
        </row>
      </sheetData>
      <sheetData sheetId="12391">
        <row r="19">
          <cell r="J19">
            <v>1.0499999999999999E-3</v>
          </cell>
        </row>
      </sheetData>
      <sheetData sheetId="12392">
        <row r="19">
          <cell r="J19">
            <v>1.0499999999999999E-3</v>
          </cell>
        </row>
      </sheetData>
      <sheetData sheetId="12393"/>
      <sheetData sheetId="12394">
        <row r="19">
          <cell r="J19">
            <v>1.0499999999999999E-3</v>
          </cell>
        </row>
      </sheetData>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row r="19">
          <cell r="J19">
            <v>1.0499999999999999E-3</v>
          </cell>
        </row>
      </sheetData>
      <sheetData sheetId="12445"/>
      <sheetData sheetId="12446">
        <row r="19">
          <cell r="J19">
            <v>1.0499999999999999E-3</v>
          </cell>
        </row>
      </sheetData>
      <sheetData sheetId="12447">
        <row r="19">
          <cell r="J19">
            <v>1.0499999999999999E-3</v>
          </cell>
        </row>
      </sheetData>
      <sheetData sheetId="12448">
        <row r="19">
          <cell r="J19">
            <v>1.0499999999999999E-3</v>
          </cell>
        </row>
      </sheetData>
      <sheetData sheetId="12449">
        <row r="19">
          <cell r="J19">
            <v>1.0499999999999999E-3</v>
          </cell>
        </row>
      </sheetData>
      <sheetData sheetId="12450">
        <row r="19">
          <cell r="J19">
            <v>1.0499999999999999E-3</v>
          </cell>
        </row>
      </sheetData>
      <sheetData sheetId="12451">
        <row r="19">
          <cell r="J19">
            <v>1.0499999999999999E-3</v>
          </cell>
        </row>
      </sheetData>
      <sheetData sheetId="12452">
        <row r="19">
          <cell r="J19">
            <v>1.0499999999999999E-3</v>
          </cell>
        </row>
      </sheetData>
      <sheetData sheetId="12453">
        <row r="19">
          <cell r="J19">
            <v>1.0499999999999999E-3</v>
          </cell>
        </row>
      </sheetData>
      <sheetData sheetId="12454">
        <row r="19">
          <cell r="J19">
            <v>1.0499999999999999E-3</v>
          </cell>
        </row>
      </sheetData>
      <sheetData sheetId="12455">
        <row r="19">
          <cell r="J19">
            <v>1.0499999999999999E-3</v>
          </cell>
        </row>
      </sheetData>
      <sheetData sheetId="12456">
        <row r="19">
          <cell r="J19">
            <v>1.0499999999999999E-3</v>
          </cell>
        </row>
      </sheetData>
      <sheetData sheetId="12457">
        <row r="19">
          <cell r="J19">
            <v>1.0499999999999999E-3</v>
          </cell>
        </row>
      </sheetData>
      <sheetData sheetId="12458">
        <row r="19">
          <cell r="J19">
            <v>1.0499999999999999E-3</v>
          </cell>
        </row>
      </sheetData>
      <sheetData sheetId="12459">
        <row r="19">
          <cell r="J19">
            <v>1.0499999999999999E-3</v>
          </cell>
        </row>
      </sheetData>
      <sheetData sheetId="12460">
        <row r="19">
          <cell r="J19">
            <v>1.0499999999999999E-3</v>
          </cell>
        </row>
      </sheetData>
      <sheetData sheetId="12461">
        <row r="19">
          <cell r="J19">
            <v>1.0499999999999999E-3</v>
          </cell>
        </row>
      </sheetData>
      <sheetData sheetId="12462">
        <row r="19">
          <cell r="J19">
            <v>1.0499999999999999E-3</v>
          </cell>
        </row>
      </sheetData>
      <sheetData sheetId="12463">
        <row r="19">
          <cell r="J19">
            <v>1.0499999999999999E-3</v>
          </cell>
        </row>
      </sheetData>
      <sheetData sheetId="12464">
        <row r="19">
          <cell r="J19">
            <v>1.0499999999999999E-3</v>
          </cell>
        </row>
      </sheetData>
      <sheetData sheetId="12465">
        <row r="19">
          <cell r="J19">
            <v>1.0499999999999999E-3</v>
          </cell>
        </row>
      </sheetData>
      <sheetData sheetId="12466">
        <row r="19">
          <cell r="J19">
            <v>1.0499999999999999E-3</v>
          </cell>
        </row>
      </sheetData>
      <sheetData sheetId="12467">
        <row r="19">
          <cell r="J19">
            <v>1.0499999999999999E-3</v>
          </cell>
        </row>
      </sheetData>
      <sheetData sheetId="12468">
        <row r="19">
          <cell r="J19">
            <v>1.0499999999999999E-3</v>
          </cell>
        </row>
      </sheetData>
      <sheetData sheetId="12469">
        <row r="19">
          <cell r="J19">
            <v>1.0499999999999999E-3</v>
          </cell>
        </row>
      </sheetData>
      <sheetData sheetId="12470">
        <row r="19">
          <cell r="J19">
            <v>1.0499999999999999E-3</v>
          </cell>
        </row>
      </sheetData>
      <sheetData sheetId="12471">
        <row r="19">
          <cell r="J19">
            <v>1.0499999999999999E-3</v>
          </cell>
        </row>
      </sheetData>
      <sheetData sheetId="12472">
        <row r="19">
          <cell r="J19">
            <v>1.0499999999999999E-3</v>
          </cell>
        </row>
      </sheetData>
      <sheetData sheetId="12473">
        <row r="19">
          <cell r="J19">
            <v>1.0499999999999999E-3</v>
          </cell>
        </row>
      </sheetData>
      <sheetData sheetId="12474">
        <row r="19">
          <cell r="J19">
            <v>1.0499999999999999E-3</v>
          </cell>
        </row>
      </sheetData>
      <sheetData sheetId="12475">
        <row r="19">
          <cell r="J19">
            <v>1.0499999999999999E-3</v>
          </cell>
        </row>
      </sheetData>
      <sheetData sheetId="12476">
        <row r="19">
          <cell r="J19">
            <v>1.0499999999999999E-3</v>
          </cell>
        </row>
      </sheetData>
      <sheetData sheetId="12477">
        <row r="19">
          <cell r="J19">
            <v>1.0499999999999999E-3</v>
          </cell>
        </row>
      </sheetData>
      <sheetData sheetId="12478"/>
      <sheetData sheetId="12479">
        <row r="19">
          <cell r="J19">
            <v>1.0499999999999999E-3</v>
          </cell>
        </row>
      </sheetData>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row r="19">
          <cell r="J19">
            <v>1.0499999999999999E-3</v>
          </cell>
        </row>
      </sheetData>
      <sheetData sheetId="12527"/>
      <sheetData sheetId="12528">
        <row r="19">
          <cell r="J19">
            <v>1.0499999999999999E-3</v>
          </cell>
        </row>
      </sheetData>
      <sheetData sheetId="12529">
        <row r="19">
          <cell r="J19">
            <v>1.0499999999999999E-3</v>
          </cell>
        </row>
      </sheetData>
      <sheetData sheetId="12530">
        <row r="19">
          <cell r="J19">
            <v>1.0499999999999999E-3</v>
          </cell>
        </row>
      </sheetData>
      <sheetData sheetId="12531">
        <row r="19">
          <cell r="J19">
            <v>1.0499999999999999E-3</v>
          </cell>
        </row>
      </sheetData>
      <sheetData sheetId="12532">
        <row r="19">
          <cell r="J19">
            <v>1.0499999999999999E-3</v>
          </cell>
        </row>
      </sheetData>
      <sheetData sheetId="12533">
        <row r="19">
          <cell r="J19">
            <v>1.0499999999999999E-3</v>
          </cell>
        </row>
      </sheetData>
      <sheetData sheetId="12534">
        <row r="19">
          <cell r="J19">
            <v>1.0499999999999999E-3</v>
          </cell>
        </row>
      </sheetData>
      <sheetData sheetId="12535">
        <row r="19">
          <cell r="J19">
            <v>1.0499999999999999E-3</v>
          </cell>
        </row>
      </sheetData>
      <sheetData sheetId="12536">
        <row r="19">
          <cell r="J19">
            <v>1.0499999999999999E-3</v>
          </cell>
        </row>
      </sheetData>
      <sheetData sheetId="12537">
        <row r="19">
          <cell r="J19">
            <v>1.0499999999999999E-3</v>
          </cell>
        </row>
      </sheetData>
      <sheetData sheetId="12538">
        <row r="19">
          <cell r="J19">
            <v>1.0499999999999999E-3</v>
          </cell>
        </row>
      </sheetData>
      <sheetData sheetId="12539">
        <row r="19">
          <cell r="J19">
            <v>1.0499999999999999E-3</v>
          </cell>
        </row>
      </sheetData>
      <sheetData sheetId="12540">
        <row r="19">
          <cell r="J19">
            <v>1.0499999999999999E-3</v>
          </cell>
        </row>
      </sheetData>
      <sheetData sheetId="12541">
        <row r="19">
          <cell r="J19">
            <v>1.0499999999999999E-3</v>
          </cell>
        </row>
      </sheetData>
      <sheetData sheetId="12542">
        <row r="19">
          <cell r="J19">
            <v>1.0499999999999999E-3</v>
          </cell>
        </row>
      </sheetData>
      <sheetData sheetId="12543">
        <row r="19">
          <cell r="J19">
            <v>1.0499999999999999E-3</v>
          </cell>
        </row>
      </sheetData>
      <sheetData sheetId="12544">
        <row r="19">
          <cell r="J19">
            <v>1.0499999999999999E-3</v>
          </cell>
        </row>
      </sheetData>
      <sheetData sheetId="12545">
        <row r="19">
          <cell r="J19">
            <v>1.0499999999999999E-3</v>
          </cell>
        </row>
      </sheetData>
      <sheetData sheetId="12546">
        <row r="19">
          <cell r="J19">
            <v>1.0499999999999999E-3</v>
          </cell>
        </row>
      </sheetData>
      <sheetData sheetId="12547">
        <row r="19">
          <cell r="J19">
            <v>1.0499999999999999E-3</v>
          </cell>
        </row>
      </sheetData>
      <sheetData sheetId="12548">
        <row r="19">
          <cell r="J19">
            <v>1.0499999999999999E-3</v>
          </cell>
        </row>
      </sheetData>
      <sheetData sheetId="12549">
        <row r="19">
          <cell r="J19">
            <v>1.0499999999999999E-3</v>
          </cell>
        </row>
      </sheetData>
      <sheetData sheetId="12550">
        <row r="19">
          <cell r="J19">
            <v>1.0499999999999999E-3</v>
          </cell>
        </row>
      </sheetData>
      <sheetData sheetId="12551">
        <row r="19">
          <cell r="J19">
            <v>1.0499999999999999E-3</v>
          </cell>
        </row>
      </sheetData>
      <sheetData sheetId="12552">
        <row r="19">
          <cell r="J19">
            <v>1.0499999999999999E-3</v>
          </cell>
        </row>
      </sheetData>
      <sheetData sheetId="12553">
        <row r="19">
          <cell r="J19">
            <v>1.0499999999999999E-3</v>
          </cell>
        </row>
      </sheetData>
      <sheetData sheetId="12554">
        <row r="19">
          <cell r="J19">
            <v>1.0499999999999999E-3</v>
          </cell>
        </row>
      </sheetData>
      <sheetData sheetId="12555">
        <row r="19">
          <cell r="J19">
            <v>1.0499999999999999E-3</v>
          </cell>
        </row>
      </sheetData>
      <sheetData sheetId="12556">
        <row r="19">
          <cell r="J19">
            <v>1.0499999999999999E-3</v>
          </cell>
        </row>
      </sheetData>
      <sheetData sheetId="12557">
        <row r="19">
          <cell r="J19">
            <v>1.0499999999999999E-3</v>
          </cell>
        </row>
      </sheetData>
      <sheetData sheetId="12558">
        <row r="19">
          <cell r="J19">
            <v>1.0499999999999999E-3</v>
          </cell>
        </row>
      </sheetData>
      <sheetData sheetId="12559">
        <row r="19">
          <cell r="J19">
            <v>1.0499999999999999E-3</v>
          </cell>
        </row>
      </sheetData>
      <sheetData sheetId="12560">
        <row r="19">
          <cell r="J19">
            <v>1.0499999999999999E-3</v>
          </cell>
        </row>
      </sheetData>
      <sheetData sheetId="12561">
        <row r="19">
          <cell r="J19">
            <v>1.0499999999999999E-3</v>
          </cell>
        </row>
      </sheetData>
      <sheetData sheetId="12562">
        <row r="19">
          <cell r="J19">
            <v>1.0499999999999999E-3</v>
          </cell>
        </row>
      </sheetData>
      <sheetData sheetId="12563"/>
      <sheetData sheetId="12564">
        <row r="19">
          <cell r="J19">
            <v>1.0499999999999999E-3</v>
          </cell>
        </row>
      </sheetData>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row r="19">
          <cell r="J19">
            <v>1.0499999999999999E-3</v>
          </cell>
        </row>
      </sheetData>
      <sheetData sheetId="12621"/>
      <sheetData sheetId="12622">
        <row r="19">
          <cell r="J19">
            <v>1.0499999999999999E-3</v>
          </cell>
        </row>
      </sheetData>
      <sheetData sheetId="12623">
        <row r="19">
          <cell r="J19">
            <v>1.0499999999999999E-3</v>
          </cell>
        </row>
      </sheetData>
      <sheetData sheetId="12624">
        <row r="19">
          <cell r="J19">
            <v>1.0499999999999999E-3</v>
          </cell>
        </row>
      </sheetData>
      <sheetData sheetId="12625">
        <row r="19">
          <cell r="J19">
            <v>1.0499999999999999E-3</v>
          </cell>
        </row>
      </sheetData>
      <sheetData sheetId="12626">
        <row r="19">
          <cell r="J19">
            <v>1.0499999999999999E-3</v>
          </cell>
        </row>
      </sheetData>
      <sheetData sheetId="12627">
        <row r="19">
          <cell r="J19">
            <v>1.0499999999999999E-3</v>
          </cell>
        </row>
      </sheetData>
      <sheetData sheetId="12628">
        <row r="19">
          <cell r="J19">
            <v>1.0499999999999999E-3</v>
          </cell>
        </row>
      </sheetData>
      <sheetData sheetId="12629">
        <row r="19">
          <cell r="J19">
            <v>1.0499999999999999E-3</v>
          </cell>
        </row>
      </sheetData>
      <sheetData sheetId="12630">
        <row r="19">
          <cell r="J19">
            <v>1.0499999999999999E-3</v>
          </cell>
        </row>
      </sheetData>
      <sheetData sheetId="12631">
        <row r="19">
          <cell r="J19">
            <v>1.0499999999999999E-3</v>
          </cell>
        </row>
      </sheetData>
      <sheetData sheetId="12632">
        <row r="19">
          <cell r="J19">
            <v>1.0499999999999999E-3</v>
          </cell>
        </row>
      </sheetData>
      <sheetData sheetId="12633">
        <row r="19">
          <cell r="J19">
            <v>1.0499999999999999E-3</v>
          </cell>
        </row>
      </sheetData>
      <sheetData sheetId="12634">
        <row r="19">
          <cell r="J19">
            <v>1.0499999999999999E-3</v>
          </cell>
        </row>
      </sheetData>
      <sheetData sheetId="12635">
        <row r="19">
          <cell r="J19">
            <v>1.0499999999999999E-3</v>
          </cell>
        </row>
      </sheetData>
      <sheetData sheetId="12636">
        <row r="19">
          <cell r="J19">
            <v>1.0499999999999999E-3</v>
          </cell>
        </row>
      </sheetData>
      <sheetData sheetId="12637">
        <row r="19">
          <cell r="J19">
            <v>1.0499999999999999E-3</v>
          </cell>
        </row>
      </sheetData>
      <sheetData sheetId="12638">
        <row r="19">
          <cell r="J19">
            <v>1.0499999999999999E-3</v>
          </cell>
        </row>
      </sheetData>
      <sheetData sheetId="12639">
        <row r="19">
          <cell r="J19">
            <v>1.0499999999999999E-3</v>
          </cell>
        </row>
      </sheetData>
      <sheetData sheetId="12640">
        <row r="19">
          <cell r="J19">
            <v>1.0499999999999999E-3</v>
          </cell>
        </row>
      </sheetData>
      <sheetData sheetId="12641">
        <row r="19">
          <cell r="J19">
            <v>1.0499999999999999E-3</v>
          </cell>
        </row>
      </sheetData>
      <sheetData sheetId="12642">
        <row r="19">
          <cell r="J19">
            <v>1.0499999999999999E-3</v>
          </cell>
        </row>
      </sheetData>
      <sheetData sheetId="12643">
        <row r="19">
          <cell r="J19">
            <v>1.0499999999999999E-3</v>
          </cell>
        </row>
      </sheetData>
      <sheetData sheetId="12644">
        <row r="19">
          <cell r="J19">
            <v>1.0499999999999999E-3</v>
          </cell>
        </row>
      </sheetData>
      <sheetData sheetId="12645"/>
      <sheetData sheetId="12646">
        <row r="19">
          <cell r="J19">
            <v>1.0499999999999999E-3</v>
          </cell>
        </row>
      </sheetData>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row r="19">
          <cell r="J19">
            <v>1.0499999999999999E-3</v>
          </cell>
        </row>
      </sheetData>
      <sheetData sheetId="13133"/>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ow r="19">
          <cell r="J19">
            <v>1.0499999999999999E-3</v>
          </cell>
        </row>
      </sheetData>
      <sheetData sheetId="13156">
        <row r="19">
          <cell r="J19">
            <v>1.0499999999999999E-3</v>
          </cell>
        </row>
      </sheetData>
      <sheetData sheetId="13157">
        <row r="19">
          <cell r="J19">
            <v>1.0499999999999999E-3</v>
          </cell>
        </row>
      </sheetData>
      <sheetData sheetId="13158">
        <row r="19">
          <cell r="J19">
            <v>1.0499999999999999E-3</v>
          </cell>
        </row>
      </sheetData>
      <sheetData sheetId="13159">
        <row r="19">
          <cell r="J19">
            <v>1.0499999999999999E-3</v>
          </cell>
        </row>
      </sheetData>
      <sheetData sheetId="13160"/>
      <sheetData sheetId="13161">
        <row r="19">
          <cell r="J19">
            <v>1.0499999999999999E-3</v>
          </cell>
        </row>
      </sheetData>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row r="19">
          <cell r="J19">
            <v>1.0499999999999999E-3</v>
          </cell>
        </row>
      </sheetData>
      <sheetData sheetId="13218"/>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sheetData sheetId="13252">
        <row r="19">
          <cell r="J19">
            <v>1.0499999999999999E-3</v>
          </cell>
        </row>
      </sheetData>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row r="19">
          <cell r="J19">
            <v>1.0499999999999999E-3</v>
          </cell>
        </row>
      </sheetData>
      <sheetData sheetId="13303"/>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sheetData sheetId="13337">
        <row r="19">
          <cell r="J19">
            <v>1.0499999999999999E-3</v>
          </cell>
        </row>
      </sheetData>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row r="19">
          <cell r="J19">
            <v>1.0499999999999999E-3</v>
          </cell>
        </row>
      </sheetData>
      <sheetData sheetId="13385"/>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sheetData sheetId="13422">
        <row r="19">
          <cell r="J19">
            <v>1.0499999999999999E-3</v>
          </cell>
        </row>
      </sheetData>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row r="19">
          <cell r="J19">
            <v>1.0499999999999999E-3</v>
          </cell>
        </row>
      </sheetData>
      <sheetData sheetId="13473"/>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sheetData sheetId="13507">
        <row r="19">
          <cell r="J19">
            <v>1.0499999999999999E-3</v>
          </cell>
        </row>
      </sheetData>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row r="19">
          <cell r="J19">
            <v>1.0499999999999999E-3</v>
          </cell>
        </row>
      </sheetData>
      <sheetData sheetId="13555"/>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sheetData sheetId="13592">
        <row r="19">
          <cell r="J19">
            <v>1.0499999999999999E-3</v>
          </cell>
        </row>
      </sheetData>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row r="19">
          <cell r="J19">
            <v>1.0499999999999999E-3</v>
          </cell>
        </row>
      </sheetData>
      <sheetData sheetId="13645"/>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sheetData sheetId="13679">
        <row r="19">
          <cell r="J19">
            <v>1.0499999999999999E-3</v>
          </cell>
        </row>
      </sheetData>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row r="19">
          <cell r="J19">
            <v>1.0499999999999999E-3</v>
          </cell>
        </row>
      </sheetData>
      <sheetData sheetId="13730"/>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sheetData sheetId="13770">
        <row r="19">
          <cell r="J19">
            <v>1.0499999999999999E-3</v>
          </cell>
        </row>
      </sheetData>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row r="19">
          <cell r="J19">
            <v>1.0499999999999999E-3</v>
          </cell>
        </row>
      </sheetData>
      <sheetData sheetId="13815"/>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sheetData sheetId="13855">
        <row r="19">
          <cell r="J19">
            <v>1.0499999999999999E-3</v>
          </cell>
        </row>
      </sheetData>
      <sheetData sheetId="13856"/>
      <sheetData sheetId="13857"/>
      <sheetData sheetId="13858"/>
      <sheetData sheetId="13859"/>
      <sheetData sheetId="13860"/>
      <sheetData sheetId="13861"/>
      <sheetData sheetId="13862"/>
      <sheetData sheetId="13863"/>
      <sheetData sheetId="13864"/>
      <sheetData sheetId="13865"/>
      <sheetData sheetId="13866"/>
      <sheetData sheetId="13867"/>
      <sheetData sheetId="13868"/>
      <sheetData sheetId="13869"/>
      <sheetData sheetId="13870"/>
      <sheetData sheetId="13871"/>
      <sheetData sheetId="13872"/>
      <sheetData sheetId="13873"/>
      <sheetData sheetId="13874"/>
      <sheetData sheetId="13875"/>
      <sheetData sheetId="13876"/>
      <sheetData sheetId="13877"/>
      <sheetData sheetId="13878"/>
      <sheetData sheetId="13879"/>
      <sheetData sheetId="13880"/>
      <sheetData sheetId="13881"/>
      <sheetData sheetId="13882"/>
      <sheetData sheetId="13883"/>
      <sheetData sheetId="13884"/>
      <sheetData sheetId="13885"/>
      <sheetData sheetId="13886"/>
      <sheetData sheetId="13887"/>
      <sheetData sheetId="13888"/>
      <sheetData sheetId="13889"/>
      <sheetData sheetId="13890"/>
      <sheetData sheetId="13891"/>
      <sheetData sheetId="13892"/>
      <sheetData sheetId="13893"/>
      <sheetData sheetId="13894"/>
      <sheetData sheetId="13895"/>
      <sheetData sheetId="13896">
        <row r="19">
          <cell r="J19">
            <v>1.0499999999999999E-3</v>
          </cell>
        </row>
      </sheetData>
      <sheetData sheetId="13897"/>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sheetData sheetId="13940">
        <row r="19">
          <cell r="J19">
            <v>1.0499999999999999E-3</v>
          </cell>
        </row>
      </sheetData>
      <sheetData sheetId="13941"/>
      <sheetData sheetId="13942"/>
      <sheetData sheetId="13943"/>
      <sheetData sheetId="13944"/>
      <sheetData sheetId="13945"/>
      <sheetData sheetId="13946"/>
      <sheetData sheetId="13947"/>
      <sheetData sheetId="13948"/>
      <sheetData sheetId="13949"/>
      <sheetData sheetId="13950"/>
      <sheetData sheetId="13951"/>
      <sheetData sheetId="13952"/>
      <sheetData sheetId="13953"/>
      <sheetData sheetId="13954"/>
      <sheetData sheetId="13955"/>
      <sheetData sheetId="13956"/>
      <sheetData sheetId="13957"/>
      <sheetData sheetId="13958"/>
      <sheetData sheetId="13959"/>
      <sheetData sheetId="13960"/>
      <sheetData sheetId="13961"/>
      <sheetData sheetId="13962"/>
      <sheetData sheetId="13963"/>
      <sheetData sheetId="13964"/>
      <sheetData sheetId="13965"/>
      <sheetData sheetId="13966"/>
      <sheetData sheetId="13967"/>
      <sheetData sheetId="13968"/>
      <sheetData sheetId="13969"/>
      <sheetData sheetId="13970"/>
      <sheetData sheetId="13971"/>
      <sheetData sheetId="13972"/>
      <sheetData sheetId="13973"/>
      <sheetData sheetId="13974"/>
      <sheetData sheetId="13975"/>
      <sheetData sheetId="13976"/>
      <sheetData sheetId="13977"/>
      <sheetData sheetId="13978"/>
      <sheetData sheetId="13979"/>
      <sheetData sheetId="13980"/>
      <sheetData sheetId="13981"/>
      <sheetData sheetId="13982"/>
      <sheetData sheetId="13983"/>
      <sheetData sheetId="13984">
        <row r="19">
          <cell r="J19">
            <v>1.0499999999999999E-3</v>
          </cell>
        </row>
      </sheetData>
      <sheetData sheetId="13985"/>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sheetData sheetId="14025">
        <row r="19">
          <cell r="J19">
            <v>1.0499999999999999E-3</v>
          </cell>
        </row>
      </sheetData>
      <sheetData sheetId="14026"/>
      <sheetData sheetId="14027"/>
      <sheetData sheetId="14028"/>
      <sheetData sheetId="14029"/>
      <sheetData sheetId="14030"/>
      <sheetData sheetId="14031"/>
      <sheetData sheetId="14032"/>
      <sheetData sheetId="14033"/>
      <sheetData sheetId="14034"/>
      <sheetData sheetId="14035"/>
      <sheetData sheetId="14036"/>
      <sheetData sheetId="14037"/>
      <sheetData sheetId="14038"/>
      <sheetData sheetId="14039"/>
      <sheetData sheetId="14040"/>
      <sheetData sheetId="14041"/>
      <sheetData sheetId="14042"/>
      <sheetData sheetId="14043"/>
      <sheetData sheetId="14044"/>
      <sheetData sheetId="14045"/>
      <sheetData sheetId="14046"/>
      <sheetData sheetId="14047"/>
      <sheetData sheetId="14048"/>
      <sheetData sheetId="14049"/>
      <sheetData sheetId="14050"/>
      <sheetData sheetId="14051"/>
      <sheetData sheetId="14052"/>
      <sheetData sheetId="14053"/>
      <sheetData sheetId="14054"/>
      <sheetData sheetId="14055"/>
      <sheetData sheetId="14056"/>
      <sheetData sheetId="14057"/>
      <sheetData sheetId="14058"/>
      <sheetData sheetId="14059"/>
      <sheetData sheetId="14060"/>
      <sheetData sheetId="14061"/>
      <sheetData sheetId="14062"/>
      <sheetData sheetId="14063"/>
      <sheetData sheetId="14064"/>
      <sheetData sheetId="14065"/>
      <sheetData sheetId="14066">
        <row r="19">
          <cell r="J19">
            <v>1.0499999999999999E-3</v>
          </cell>
        </row>
      </sheetData>
      <sheetData sheetId="14067"/>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sheetData sheetId="14110">
        <row r="19">
          <cell r="J19">
            <v>1.0499999999999999E-3</v>
          </cell>
        </row>
      </sheetData>
      <sheetData sheetId="14111"/>
      <sheetData sheetId="14112"/>
      <sheetData sheetId="14113"/>
      <sheetData sheetId="14114"/>
      <sheetData sheetId="14115"/>
      <sheetData sheetId="14116"/>
      <sheetData sheetId="14117"/>
      <sheetData sheetId="14118"/>
      <sheetData sheetId="14119"/>
      <sheetData sheetId="14120"/>
      <sheetData sheetId="14121"/>
      <sheetData sheetId="14122"/>
      <sheetData sheetId="14123"/>
      <sheetData sheetId="14124"/>
      <sheetData sheetId="14125"/>
      <sheetData sheetId="14126"/>
      <sheetData sheetId="14127"/>
      <sheetData sheetId="14128"/>
      <sheetData sheetId="14129"/>
      <sheetData sheetId="14130"/>
      <sheetData sheetId="14131"/>
      <sheetData sheetId="14132"/>
      <sheetData sheetId="14133"/>
      <sheetData sheetId="14134"/>
      <sheetData sheetId="14135"/>
      <sheetData sheetId="14136"/>
      <sheetData sheetId="14137"/>
      <sheetData sheetId="14138"/>
      <sheetData sheetId="14139"/>
      <sheetData sheetId="14140"/>
      <sheetData sheetId="14141"/>
      <sheetData sheetId="14142"/>
      <sheetData sheetId="14143"/>
      <sheetData sheetId="14144"/>
      <sheetData sheetId="14145"/>
      <sheetData sheetId="14146"/>
      <sheetData sheetId="14147"/>
      <sheetData sheetId="14148"/>
      <sheetData sheetId="14149"/>
      <sheetData sheetId="14150"/>
      <sheetData sheetId="14151"/>
      <sheetData sheetId="14152"/>
      <sheetData sheetId="14153"/>
      <sheetData sheetId="14154"/>
      <sheetData sheetId="14155"/>
      <sheetData sheetId="14156"/>
      <sheetData sheetId="14157"/>
      <sheetData sheetId="14158"/>
      <sheetData sheetId="14159"/>
      <sheetData sheetId="14160">
        <row r="19">
          <cell r="J19">
            <v>1.0499999999999999E-3</v>
          </cell>
        </row>
      </sheetData>
      <sheetData sheetId="14161"/>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sheetData sheetId="14194">
        <row r="19">
          <cell r="J19">
            <v>1.0499999999999999E-3</v>
          </cell>
        </row>
      </sheetData>
      <sheetData sheetId="14195"/>
      <sheetData sheetId="14196"/>
      <sheetData sheetId="14197"/>
      <sheetData sheetId="14198"/>
      <sheetData sheetId="14199"/>
      <sheetData sheetId="14200"/>
      <sheetData sheetId="14201"/>
      <sheetData sheetId="14202"/>
      <sheetData sheetId="14203"/>
      <sheetData sheetId="14204"/>
      <sheetData sheetId="14205"/>
      <sheetData sheetId="14206"/>
      <sheetData sheetId="14207"/>
      <sheetData sheetId="14208"/>
      <sheetData sheetId="14209"/>
      <sheetData sheetId="14210"/>
      <sheetData sheetId="14211"/>
      <sheetData sheetId="14212"/>
      <sheetData sheetId="14213"/>
      <sheetData sheetId="14214"/>
      <sheetData sheetId="14215"/>
      <sheetData sheetId="14216"/>
      <sheetData sheetId="14217"/>
      <sheetData sheetId="14218"/>
      <sheetData sheetId="14219"/>
      <sheetData sheetId="14220"/>
      <sheetData sheetId="14221"/>
      <sheetData sheetId="14222"/>
      <sheetData sheetId="14223"/>
      <sheetData sheetId="14224"/>
      <sheetData sheetId="14225"/>
      <sheetData sheetId="14226"/>
      <sheetData sheetId="14227"/>
      <sheetData sheetId="14228"/>
      <sheetData sheetId="14229"/>
      <sheetData sheetId="14230"/>
      <sheetData sheetId="14231"/>
      <sheetData sheetId="14232"/>
      <sheetData sheetId="14233"/>
      <sheetData sheetId="14234"/>
      <sheetData sheetId="14235"/>
      <sheetData sheetId="14236"/>
      <sheetData sheetId="14237"/>
      <sheetData sheetId="14238"/>
      <sheetData sheetId="14239"/>
      <sheetData sheetId="14240"/>
      <sheetData sheetId="14241"/>
      <sheetData sheetId="14242"/>
      <sheetData sheetId="14243"/>
      <sheetData sheetId="14244"/>
      <sheetData sheetId="14245">
        <row r="19">
          <cell r="J19">
            <v>1.0499999999999999E-3</v>
          </cell>
        </row>
      </sheetData>
      <sheetData sheetId="14246"/>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sheetData sheetId="14285">
        <row r="19">
          <cell r="J19">
            <v>1.0499999999999999E-3</v>
          </cell>
        </row>
      </sheetData>
      <sheetData sheetId="14286"/>
      <sheetData sheetId="14287"/>
      <sheetData sheetId="14288"/>
      <sheetData sheetId="14289"/>
      <sheetData sheetId="14290"/>
      <sheetData sheetId="14291"/>
      <sheetData sheetId="14292"/>
      <sheetData sheetId="14293"/>
      <sheetData sheetId="14294"/>
      <sheetData sheetId="14295"/>
      <sheetData sheetId="14296"/>
      <sheetData sheetId="14297"/>
      <sheetData sheetId="14298"/>
      <sheetData sheetId="14299"/>
      <sheetData sheetId="14300"/>
      <sheetData sheetId="14301"/>
      <sheetData sheetId="14302"/>
      <sheetData sheetId="14303"/>
      <sheetData sheetId="14304"/>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sheetData sheetId="14325"/>
      <sheetData sheetId="14326"/>
      <sheetData sheetId="14327"/>
      <sheetData sheetId="14328"/>
      <sheetData sheetId="14329"/>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ow r="19">
          <cell r="J19">
            <v>1.0499999999999999E-3</v>
          </cell>
        </row>
      </sheetData>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sheetData sheetId="14370">
        <row r="19">
          <cell r="J19">
            <v>1.0499999999999999E-3</v>
          </cell>
        </row>
      </sheetData>
      <sheetData sheetId="14371"/>
      <sheetData sheetId="14372"/>
      <sheetData sheetId="14373"/>
      <sheetData sheetId="14374"/>
      <sheetData sheetId="14375"/>
      <sheetData sheetId="14376"/>
      <sheetData sheetId="14377"/>
      <sheetData sheetId="14378"/>
      <sheetData sheetId="14379"/>
      <sheetData sheetId="14380"/>
      <sheetData sheetId="14381"/>
      <sheetData sheetId="14382"/>
      <sheetData sheetId="14383"/>
      <sheetData sheetId="14384"/>
      <sheetData sheetId="14385"/>
      <sheetData sheetId="14386"/>
      <sheetData sheetId="14387"/>
      <sheetData sheetId="14388"/>
      <sheetData sheetId="14389"/>
      <sheetData sheetId="14390"/>
      <sheetData sheetId="14391"/>
      <sheetData sheetId="14392"/>
      <sheetData sheetId="14393"/>
      <sheetData sheetId="14394"/>
      <sheetData sheetId="14395"/>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sheetData sheetId="14455">
        <row r="19">
          <cell r="J19">
            <v>1.0499999999999999E-3</v>
          </cell>
        </row>
      </sheetData>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row r="19">
          <cell r="J19">
            <v>1.0499999999999999E-3</v>
          </cell>
        </row>
      </sheetData>
      <sheetData sheetId="14478"/>
      <sheetData sheetId="14479">
        <row r="19">
          <cell r="J19">
            <v>1.0499999999999999E-3</v>
          </cell>
        </row>
      </sheetData>
      <sheetData sheetId="14480"/>
      <sheetData sheetId="14481">
        <row r="19">
          <cell r="J19">
            <v>1.0499999999999999E-3</v>
          </cell>
        </row>
      </sheetData>
      <sheetData sheetId="14482"/>
      <sheetData sheetId="14483">
        <row r="19">
          <cell r="J19">
            <v>1.0499999999999999E-3</v>
          </cell>
        </row>
      </sheetData>
      <sheetData sheetId="14484"/>
      <sheetData sheetId="14485">
        <row r="19">
          <cell r="J19">
            <v>1.0499999999999999E-3</v>
          </cell>
        </row>
      </sheetData>
      <sheetData sheetId="14486"/>
      <sheetData sheetId="14487">
        <row r="19">
          <cell r="J19">
            <v>1.0499999999999999E-3</v>
          </cell>
        </row>
      </sheetData>
      <sheetData sheetId="14488"/>
      <sheetData sheetId="14489">
        <row r="19">
          <cell r="J19">
            <v>1.0499999999999999E-3</v>
          </cell>
        </row>
      </sheetData>
      <sheetData sheetId="14490"/>
      <sheetData sheetId="14491">
        <row r="19">
          <cell r="J19">
            <v>1.0499999999999999E-3</v>
          </cell>
        </row>
      </sheetData>
      <sheetData sheetId="14492" refreshError="1"/>
      <sheetData sheetId="14493" refreshError="1"/>
      <sheetData sheetId="14494" refreshError="1"/>
      <sheetData sheetId="14495"/>
      <sheetData sheetId="14496"/>
      <sheetData sheetId="14497"/>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efreshError="1"/>
      <sheetData sheetId="145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D "/>
      <sheetName val="Scrutiny"/>
      <sheetName val="Rates"/>
      <sheetName val="A.O.R"/>
      <sheetName val="OH"/>
      <sheetName val="formwork"/>
      <sheetName val="RPB"/>
      <sheetName val="RatesR1"/>
      <sheetName val="A.O.R r1"/>
      <sheetName val="OH R1"/>
      <sheetName val="formwork R1"/>
      <sheetName val="OH R1 (2Towers)"/>
      <sheetName val="A.O.R r1Str"/>
      <sheetName val="OH R1str"/>
      <sheetName val="Sheet1"/>
      <sheetName val="Rates (2)"/>
      <sheetName val="A.O.R (2)"/>
      <sheetName val="OH (2)"/>
      <sheetName val="Escalation"/>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D "/>
      <sheetName val="Scrutiny"/>
      <sheetName val="rates"/>
      <sheetName val="A.O.R"/>
      <sheetName val="formwork"/>
      <sheetName val="OH"/>
      <sheetName val="A.O.R."/>
      <sheetName val="pur.tender"/>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Staff Acco_"/>
      <sheetName val="Control"/>
      <sheetName val="4 Annex 1 Basic rate"/>
      <sheetName val="DETAILED  BOQ"/>
      <sheetName val="strain"/>
      <sheetName val="Design"/>
      <sheetName val="FT-05-02IsoBOM"/>
      <sheetName val="factors"/>
      <sheetName val="refer"/>
      <sheetName val="Detail In Door Stad"/>
      <sheetName val="Project Details.."/>
      <sheetName val="GR.slab-reinft"/>
      <sheetName val="Load Details(B2)"/>
      <sheetName val="p&amp;m"/>
      <sheetName val="RCC,Ret. Wall"/>
      <sheetName val="TBAL9697 -group wise  sdpl"/>
      <sheetName val="Build-up"/>
      <sheetName val="Legal Risk Analysis"/>
      <sheetName val="scurve calc (2)"/>
      <sheetName val="Detail P&amp;L"/>
      <sheetName val="Assumption Sheet"/>
      <sheetName val="COLUMN"/>
      <sheetName val="PRECAST lightconc-II"/>
      <sheetName val="BOQ"/>
      <sheetName val="2gii"/>
      <sheetName val="analysis"/>
      <sheetName val="SCHEDULE OF RATES"/>
      <sheetName val="APPENDIX B-1"/>
      <sheetName val="Bill 3.1"/>
      <sheetName val="CFLOW"/>
      <sheetName val="Gujrat"/>
      <sheetName val="sumary"/>
      <sheetName val="Rate Analysis"/>
      <sheetName val="Xenon(R2)"/>
      <sheetName val="Bill 3 - Site Works"/>
      <sheetName val="Sheet3"/>
      <sheetName val="Fill this out first..."/>
      <sheetName val="Boq Block A"/>
      <sheetName val="CABLE"/>
      <sheetName val="number"/>
      <sheetName val="ANAL"/>
      <sheetName val="Staff_Acco_"/>
      <sheetName val="Tel__"/>
      <sheetName val="Ext_light"/>
      <sheetName val="Staff_Acco_1"/>
      <sheetName val="Cable data"/>
      <sheetName val="Table"/>
      <sheetName val="estimate"/>
      <sheetName val="Material "/>
      <sheetName val="basic-data"/>
      <sheetName val="mem-property"/>
      <sheetName val="FORM7"/>
      <sheetName val="SPT vs PHI"/>
      <sheetName val="Costing"/>
      <sheetName val="schedule1"/>
      <sheetName val="Precalculation"/>
      <sheetName val="INDIGINEOUS ITEMS "/>
      <sheetName val="Civil Works"/>
      <sheetName val="3MLKQ"/>
      <sheetName val="Basement Budget"/>
      <sheetName val="DETAILED__BOQ"/>
      <sheetName val="4_Annex_1_Basic_rate"/>
      <sheetName val="Cable_data"/>
      <sheetName val="4-Int- ele(RA)"/>
      <sheetName val="BLOCK-A (MEA.SHEET)"/>
      <sheetName val="SCHEDULE (3)"/>
      <sheetName val="Database"/>
      <sheetName val="schedule nos"/>
      <sheetName val="INPUT-DATA"/>
      <sheetName val="Sqn_Abs_G_6_ "/>
      <sheetName val="WO_Abs _G_2_ 6 DUs"/>
      <sheetName val="Air_Abs_G_6_ 23 DUs"/>
      <sheetName val="jobhist"/>
      <sheetName val="2004"/>
      <sheetName val="SITE OVERHEADS"/>
      <sheetName val="Detail 1A"/>
      <sheetName val="IO List"/>
      <sheetName val="S1BOQ"/>
      <sheetName val="Input"/>
      <sheetName val="Activity"/>
      <sheetName val="Crew"/>
      <sheetName val="Piping"/>
      <sheetName val="Pipe Supports"/>
      <sheetName val="BOQ (2)"/>
      <sheetName val="#REF"/>
      <sheetName val="RA-markate"/>
      <sheetName val="Parameter"/>
      <sheetName val="1_Project_Profile"/>
      <sheetName val="banilad"/>
      <sheetName val="Mactan"/>
      <sheetName val="Mandaue"/>
      <sheetName val="Asia Revised 10-1-07"/>
      <sheetName val="All Capital Plan P+L 10-1-07"/>
      <sheetName val="CP08 (2)"/>
      <sheetName val="Planning File 10-1-07"/>
      <sheetName val="Box- Girder"/>
      <sheetName val="std"/>
      <sheetName val="BTB"/>
      <sheetName val="cf"/>
      <sheetName val="orders"/>
      <sheetName val="Lease rents"/>
      <sheetName val="DLC lookups"/>
      <sheetName val="CCTV_EST1"/>
      <sheetName val="Quote Sheet"/>
      <sheetName val="labour coeff"/>
      <sheetName val="Works - Quote Sheet"/>
      <sheetName val="Gen Info"/>
      <sheetName val="Indirect expenses"/>
      <sheetName val="Mat_Cost"/>
      <sheetName val="Cost_Any."/>
      <sheetName val="LIST OF MAKE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LK2"/>
      <sheetName val="BLK3"/>
      <sheetName val="E &amp; R"/>
      <sheetName val="radar"/>
      <sheetName val="UG"/>
      <sheetName val="Bed Class"/>
      <sheetName val="Cd"/>
      <sheetName val="Break up Sheet"/>
      <sheetName val="DTF Summary"/>
      <sheetName val="REf"/>
      <sheetName val="saihous.ele"/>
      <sheetName val="Detail"/>
      <sheetName val="Headings"/>
      <sheetName val="Codes"/>
      <sheetName val="BHANDUP"/>
      <sheetName val="macros"/>
      <sheetName val="SPILL OVER"/>
      <sheetName val="s"/>
      <sheetName val="Loads"/>
      <sheetName val="Rate"/>
      <sheetName val="Brand"/>
      <sheetName val="PackSize"/>
      <sheetName val="PackagingType"/>
      <sheetName val="Plant"/>
      <sheetName val="ProductHierarchy"/>
      <sheetName val="PurchGroup"/>
      <sheetName val="Sub-brand"/>
      <sheetName val="UOM"/>
      <sheetName val="Variant"/>
      <sheetName val="Material"/>
      <sheetName val="Zone"/>
      <sheetName val="Vendor"/>
      <sheetName val="Pile cap"/>
      <sheetName val="ABB"/>
      <sheetName val="GE"/>
      <sheetName val="UNP-NCW "/>
      <sheetName val="Mat.Cost"/>
      <sheetName val="DATA"/>
      <sheetName val="Intro"/>
      <sheetName val="GF Columns"/>
      <sheetName val="BULook"/>
      <sheetName val="Sheet2"/>
      <sheetName val="Form 6"/>
      <sheetName val="BOQ_Direct_selling cost"/>
      <sheetName val="#REF!"/>
      <sheetName val="VCH-SLC"/>
      <sheetName val="Supplier"/>
      <sheetName val="WWR"/>
      <sheetName val="Cable-data"/>
      <sheetName val="Summary"/>
      <sheetName val="MASTER_RATE ANALYSIS"/>
      <sheetName val="Cover"/>
      <sheetName val="ACS(1)"/>
      <sheetName val="FAS-C(4)"/>
      <sheetName val="사진"/>
      <sheetName val="Intro."/>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Cost summary"/>
      <sheetName val="Assumptions"/>
      <sheetName val="specification options"/>
      <sheetName val="key dates"/>
      <sheetName val="Actuals"/>
      <sheetName val="Invento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nnex"/>
      <sheetName val="Maint"/>
      <sheetName val="Housek"/>
      <sheetName val="beam-reinft-machine rm"/>
      <sheetName val="calcul"/>
      <sheetName val="T1 WO"/>
      <sheetName val="Direct cost shed A-2 "/>
      <sheetName val=" Resource list"/>
      <sheetName val="Labour"/>
      <sheetName val="THANE SITE"/>
      <sheetName val="BOQ Distribution"/>
      <sheetName val="01"/>
      <sheetName val="concrete"/>
      <sheetName val="beam-reinft-IIInd floor"/>
      <sheetName val="M.R.List (2)"/>
      <sheetName val="Aseet1998"/>
      <sheetName val="Balance Sheet "/>
      <sheetName val="1-Pop Proj"/>
      <sheetName val="Transfer"/>
      <sheetName val="bs BP 04 SA"/>
      <sheetName val="doq"/>
      <sheetName val="Basic"/>
      <sheetName val="外気負荷"/>
      <sheetName val="C-1"/>
      <sheetName val="C-10"/>
      <sheetName val="C-11"/>
      <sheetName val="C-12"/>
      <sheetName val="C-2"/>
      <sheetName val="C-3"/>
      <sheetName val="C-4"/>
      <sheetName val="C-5"/>
      <sheetName val="C-5A"/>
      <sheetName val="C-6"/>
      <sheetName val="C-6A"/>
      <sheetName val="C-7"/>
      <sheetName val="C-8"/>
      <sheetName val="C-9"/>
      <sheetName val="M+MC"/>
      <sheetName val="procurement"/>
      <sheetName val="Cover sheet"/>
      <sheetName val="AOQ-new "/>
      <sheetName val="water prop."/>
      <sheetName val="Bidform"/>
      <sheetName val="A.O.R."/>
      <sheetName val="SCHEDULE"/>
      <sheetName val="GBW"/>
      <sheetName val="FF Inst RA 08 Inst 03"/>
      <sheetName val="Cost Index"/>
      <sheetName val="Legend"/>
      <sheetName val="Basic Rates"/>
      <sheetName val="VIWSCo1"/>
      <sheetName val="Project_Brief"/>
      <sheetName val="SUMMARY-client"/>
      <sheetName val="RA"/>
      <sheetName val="Labels"/>
      <sheetName val=" IO List"/>
      <sheetName val="Elect."/>
      <sheetName val="STAFFSCHED "/>
      <sheetName val="SSR _ NSSR Market final"/>
      <sheetName val="Indirect_x0005__x0000__x0000__x0000__x0000_쌳ᎈ駜/"/>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Blr hir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DG Works (Supply)"/>
      <sheetName val="MG"/>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1.00"/>
      <sheetName val="col-reinft1"/>
      <sheetName val="Annexue B"/>
      <sheetName val="A-General"/>
      <sheetName val="Indirect_x0005_"/>
      <sheetName val="Indirect_x0005_????쌳ᎈ駜/"/>
      <sheetName val="SCH"/>
      <sheetName val="220 11  BS "/>
      <sheetName val="PCC"/>
      <sheetName val="Lowside"/>
      <sheetName val="Boq (Main Building)"/>
      <sheetName val="basdat"/>
      <sheetName val="Lead"/>
      <sheetName val=" B3"/>
      <sheetName val=" B1"/>
      <sheetName val="FitOutConfCentre"/>
      <sheetName val="Introduction"/>
      <sheetName val="Old"/>
      <sheetName val="Operating Statistics"/>
      <sheetName val="Financials"/>
      <sheetName val="Desgn(zone I)"/>
      <sheetName val="149"/>
      <sheetName val="Chennai"/>
      <sheetName val="Rollup"/>
      <sheetName val="Indirect_x0005__x0000__x0000__x0000__x0000_쌳ᎈ駜_"/>
      <sheetName val="Lstsub"/>
      <sheetName val="$ KURLARI"/>
      <sheetName val="Indirect_x0005__x0000__x0000__"/>
      <sheetName val="Basement  Works"/>
      <sheetName val="Civil BOQ"/>
      <sheetName val="PA- Consutant "/>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D2_CO"/>
      <sheetName val="주관사업"/>
      <sheetName val="10. &amp; 11. Rate Code &amp; BQ"/>
      <sheetName val="upa"/>
      <sheetName val="EMLWorkstations"/>
      <sheetName val="EMLLaptops"/>
      <sheetName val="EMLServers"/>
      <sheetName val="Names&amp;Cases"/>
      <sheetName val="LV Cable sizing"/>
      <sheetName val="DC"/>
      <sheetName val="BS1"/>
      <sheetName val="P&amp;LSum"/>
      <sheetName val="11-hsd"/>
      <sheetName val="2-utility"/>
      <sheetName val="[saihous.ele.xls]Indirect_x0005__x0000__x0000__x0000__x0000_"/>
      <sheetName val="Beam-design exp"/>
      <sheetName val="Measurment"/>
      <sheetName val="1-Pop_Proj"/>
      <sheetName val="bs_BP_04_SA"/>
      <sheetName val="_IO_List"/>
      <sheetName val="Cost_Index"/>
      <sheetName val="saihous_ele"/>
      <sheetName val="STAFFSCHED_"/>
      <sheetName val="SSR___NSSR_Market_final"/>
      <sheetName val="Indirect쌳ᎈ駜/"/>
      <sheetName val="Blr_hire"/>
      <sheetName val="Basic_Rates"/>
      <sheetName val="Elect_"/>
      <sheetName val="1_00"/>
      <sheetName val="DG_Works_(Supply)"/>
      <sheetName val="1-Pop_Proj1"/>
      <sheetName val="bs_BP_04_SA1"/>
      <sheetName val="_IO_List1"/>
      <sheetName val="Cost_Index1"/>
      <sheetName val="saihous_ele1"/>
      <sheetName val="STAFFSCHED_1"/>
      <sheetName val="SSR___NSSR_Market_final1"/>
      <sheetName val="Blr_hire1"/>
      <sheetName val="Basic_Rates1"/>
      <sheetName val="Elect_1"/>
      <sheetName val="1_001"/>
      <sheetName val="DG_Works_(Supply)1"/>
      <sheetName val="1-Pop_Proj2"/>
      <sheetName val="bs_BP_04_SA2"/>
      <sheetName val="_IO_List2"/>
      <sheetName val="Cost_Index2"/>
      <sheetName val="saihous_ele2"/>
      <sheetName val="STAFFSCHED_2"/>
      <sheetName val="SSR___NSSR_Market_final2"/>
      <sheetName val="Blr_hire2"/>
      <sheetName val="Basic_Rates2"/>
      <sheetName val="Elect_2"/>
      <sheetName val="1_002"/>
      <sheetName val="DG_Works_(Supply)2"/>
      <sheetName val="M_R_List_(2)3"/>
      <sheetName val="Balance_Sheet_3"/>
      <sheetName val="1-Pop_Proj3"/>
      <sheetName val="bs_BP_04_SA3"/>
      <sheetName val="A_O_R_3"/>
      <sheetName val="beam-reinft-IIInd_floor3"/>
      <sheetName val="_IO_List3"/>
      <sheetName val="Cost_Index3"/>
      <sheetName val="saihous_ele3"/>
      <sheetName val="STAFFSCHED_3"/>
      <sheetName val="SSR___NSSR_Market_final3"/>
      <sheetName val="Blr_hire3"/>
      <sheetName val="Basic_Rates3"/>
      <sheetName val="Elect_3"/>
      <sheetName val="1_003"/>
      <sheetName val="DG_Works_(Supply)3"/>
      <sheetName val="Staff_Acco_20"/>
      <sheetName val="Tel__10"/>
      <sheetName val="Ext_light10"/>
      <sheetName val="Staff_Acco_21"/>
      <sheetName val="M_R_List_(2)4"/>
      <sheetName val="Balance_Sheet_4"/>
      <sheetName val="1-Pop_Proj4"/>
      <sheetName val="bs_BP_04_SA4"/>
      <sheetName val="A_O_R_4"/>
      <sheetName val="beam-reinft-IIInd_floor4"/>
      <sheetName val="_IO_List4"/>
      <sheetName val="Cost_Index4"/>
      <sheetName val="saihous_ele4"/>
      <sheetName val="STAFFSCHED_4"/>
      <sheetName val="SSR___NSSR_Market_final4"/>
      <sheetName val="Blr_hire4"/>
      <sheetName val="Basic_Rates4"/>
      <sheetName val="Elect_4"/>
      <sheetName val="1_004"/>
      <sheetName val="DG_Works_(Supply)4"/>
      <sheetName val="Staff_Acco_22"/>
      <sheetName val="Tel__11"/>
      <sheetName val="Ext_light11"/>
      <sheetName val="Staff_Acco_23"/>
      <sheetName val="DETAILED__BOQ10"/>
      <sheetName val="4_Annex_1_Basic_rate10"/>
      <sheetName val="Detail_In_Door_Stad10"/>
      <sheetName val="Project_Details__10"/>
      <sheetName val="Load_Details(B2)10"/>
      <sheetName val="TBAL9697_-group_wise__sdpl10"/>
      <sheetName val="RCC,Ret__Wall10"/>
      <sheetName val="scurve_calc_(2)10"/>
      <sheetName val="Legal_Risk_Analysis10"/>
      <sheetName val="PRECAST_lightconc-II10"/>
      <sheetName val="Detail_P&amp;L10"/>
      <sheetName val="Assumption_Sheet10"/>
      <sheetName val="APPENDIX_B-110"/>
      <sheetName val="Bill_3_110"/>
      <sheetName val="SCHEDULE_OF_RATES10"/>
      <sheetName val="GR_slab-reinft9"/>
      <sheetName val="Cable_data10"/>
      <sheetName val="Fill_this_out_first___9"/>
      <sheetName val="Rate_Analysis9"/>
      <sheetName val="Bill_3_-_Site_Works9"/>
      <sheetName val="Boq_Block_A9"/>
      <sheetName val="Material_9"/>
      <sheetName val="SPT_vs_PHI9"/>
      <sheetName val="Civil_Works9"/>
      <sheetName val="4-Int-_ele(RA)9"/>
      <sheetName val="SCHEDULE_(3)9"/>
      <sheetName val="schedule_nos9"/>
      <sheetName val="IO_List9"/>
      <sheetName val="Pipe_Supports9"/>
      <sheetName val="BOQ_(2)9"/>
      <sheetName val="Box-_Girder9"/>
      <sheetName val="Sqn_Abs_G_6__9"/>
      <sheetName val="WO_Abs__G_2__6_DUs9"/>
      <sheetName val="Air_Abs_G_6__23_DUs9"/>
      <sheetName val="INDIGINEOUS_ITEMS_9"/>
      <sheetName val="Lease_rents9"/>
      <sheetName val="BLOCK-A_(MEA_SHEET)9"/>
      <sheetName val="SITE_OVERHEADS9"/>
      <sheetName val="Asia_Revised_10-1-079"/>
      <sheetName val="All_Capital_Plan_P+L_10-1-079"/>
      <sheetName val="CP08_(2)9"/>
      <sheetName val="Planning_File_10-1-079"/>
      <sheetName val="Detail_1A9"/>
      <sheetName val="Basement_Budget9"/>
      <sheetName val="E_&amp;_R9"/>
      <sheetName val="DLC_lookups9"/>
      <sheetName val="Quote_Sheet9"/>
      <sheetName val="labour_coeff9"/>
      <sheetName val="Works_-_Quote_Sheet9"/>
      <sheetName val="Gen_Info9"/>
      <sheetName val="Indirect_expenses9"/>
      <sheetName val="Cost_Any_9"/>
      <sheetName val="LIST_OF_MAKES9"/>
      <sheetName val="Break_up_Sheet9"/>
      <sheetName val="SPILL_OVER9"/>
      <sheetName val="Pile_cap8"/>
      <sheetName val="Mat_Cost9"/>
      <sheetName val="DTF_Summary8"/>
      <sheetName val="Bed_Class8"/>
      <sheetName val="key_dates7"/>
      <sheetName val="UNP-NCW_8"/>
      <sheetName val="GF_Columns8"/>
      <sheetName val="Intro_7"/>
      <sheetName val="Form_68"/>
      <sheetName val="BOQ_Direct_selling_cost8"/>
      <sheetName val="specification_options7"/>
      <sheetName val="Elite_1_-_MBCL7"/>
      <sheetName val="M_R_List_(2)5"/>
      <sheetName val="MASTER_RATE_ANALYSIS8"/>
      <sheetName val="Cost_summary7"/>
      <sheetName val="Balance_Sheet_5"/>
      <sheetName val="1-Pop_Proj5"/>
      <sheetName val="bs_BP_04_SA5"/>
      <sheetName val="A_O_R_5"/>
      <sheetName val="Contract_BOQ7"/>
      <sheetName val="beam-reinft-IIInd_floor5"/>
      <sheetName val="beam-reinft-machine_rm7"/>
      <sheetName val="T1_WO7"/>
      <sheetName val="Direct_cost_shed_A-2_7"/>
      <sheetName val="_Resource_list7"/>
      <sheetName val="THANE_SITE7"/>
      <sheetName val="BOQ_Distribution7"/>
      <sheetName val="_IO_List5"/>
      <sheetName val="FF_Inst_RA_08_Inst_037"/>
      <sheetName val="Cost_Index5"/>
      <sheetName val="saihous_ele5"/>
      <sheetName val="STAFFSCHED_5"/>
      <sheetName val="SSR___NSSR_Market_final5"/>
      <sheetName val="Blr_hire5"/>
      <sheetName val="Basic_Rates5"/>
      <sheetName val="Elect_5"/>
      <sheetName val="1_005"/>
      <sheetName val="DG_Works_(Supply)5"/>
      <sheetName val="A301 Kalk"/>
      <sheetName val="Schlüss Inh-EF"/>
      <sheetName val="VS배관내역서"/>
      <sheetName val="BC &amp; MNB "/>
      <sheetName val="CLAY"/>
      <sheetName val="BM-HOOP"/>
      <sheetName val="17"/>
      <sheetName val="SC Cost MAR 02"/>
      <sheetName val="Summary Transformers"/>
      <sheetName val="Total  Amount"/>
      <sheetName val="_B3"/>
      <sheetName val="_B1"/>
      <sheetName val="Indirect????쌳ᎈ駜/"/>
      <sheetName val="Cover_sheet"/>
      <sheetName val="AOQ-new_"/>
      <sheetName val="water_prop_"/>
      <sheetName val="Indirect"/>
      <sheetName val="Operating_Statistics"/>
      <sheetName val="220_11__BS_"/>
      <sheetName val="Annexue_B"/>
      <sheetName val="BC_&amp;_MNB_"/>
      <sheetName val="Indirect쌳ᎈ駜_"/>
      <sheetName val="Resource"/>
      <sheetName val="288-1"/>
      <sheetName val="Timesheet"/>
      <sheetName val="Analysis-NH-Roads"/>
      <sheetName val="Materials "/>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saihous.ele.xls]Indirect_x0005_????"/>
      <sheetName val="CERTIFICATE"/>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RMes"/>
      <sheetName val="final abstract"/>
      <sheetName val="Basic Resources"/>
      <sheetName val="foundation(V)"/>
      <sheetName val="BM"/>
      <sheetName val="Angebot18.7."/>
      <sheetName val="Enquire"/>
      <sheetName val="[saihous.ele.xls]Indirect_x0005__x0000__x0000__xdfa0_."/>
      <sheetName val="[saihous.ele.xls]Indirect_x0005__x0000__x0000__xdb20__x001f_"/>
      <sheetName val="Final Bill"/>
      <sheetName val="BST"/>
      <sheetName val="#3E1_GCR"/>
      <sheetName val=" GULF"/>
      <sheetName val="Summary_Transformers"/>
      <sheetName val="Total__Amount"/>
      <sheetName val="_GULF"/>
      <sheetName val="Summary_Transformers1"/>
      <sheetName val="Total__Amount1"/>
      <sheetName val="_GULF1"/>
      <sheetName val="Summary_Transformers3"/>
      <sheetName val="Total__Amount3"/>
      <sheetName val="_GULF3"/>
      <sheetName val="loadcal"/>
      <sheetName val="REL"/>
      <sheetName val="INPUT SHEET"/>
      <sheetName val="dBase"/>
      <sheetName val="Sweeper Machine"/>
      <sheetName val="HP(9.200)"/>
      <sheetName val="hyperstatic"/>
      <sheetName val="Stability"/>
      <sheetName val="BAL SHEET"/>
      <sheetName val="Column BBS-Block9"/>
      <sheetName val="[saihous.ele.xls]Indirect쌳ᎈ駜/"/>
      <sheetName val="PRECAST_lightconc-II12"/>
      <sheetName val="Cable_data12"/>
      <sheetName val="Material_11"/>
      <sheetName val="SPT_vs_PHI11"/>
      <sheetName val="APPENDIX_B-112"/>
      <sheetName val="Bill_3_112"/>
      <sheetName val="Civil_Works11"/>
      <sheetName val="Fill_this_out_first___11"/>
      <sheetName val="Boq_Block_A11"/>
      <sheetName val="4-Int-_ele(RA)11"/>
      <sheetName val="SCHEDULE_(3)11"/>
      <sheetName val="schedule_nos11"/>
      <sheetName val="INDIGINEOUS_ITEMS_11"/>
      <sheetName val="UNP-NCW_10"/>
      <sheetName val="Sqn_Abs_G_6__11"/>
      <sheetName val="WO_Abs__G_2__6_DUs11"/>
      <sheetName val="Air_Abs_G_6__23_DUs11"/>
      <sheetName val="BLOCK-A_(MEA_SHEET)11"/>
      <sheetName val="Break_up_Sheet11"/>
      <sheetName val="Asia_Revised_10-1-0711"/>
      <sheetName val="All_Capital_Plan_P+L_10-1-0711"/>
      <sheetName val="CP08_(2)11"/>
      <sheetName val="Planning_File_10-1-0711"/>
      <sheetName val="SITE_OVERHEADS11"/>
      <sheetName val="IO_List11"/>
      <sheetName val="Pipe_Supports11"/>
      <sheetName val="BOQ_(2)11"/>
      <sheetName val="Basement_Budget11"/>
      <sheetName val="Box-_Girder11"/>
      <sheetName val="Detail_1A11"/>
      <sheetName val="E_&amp;_R11"/>
      <sheetName val="Lease_rents11"/>
      <sheetName val="DLC_lookups11"/>
      <sheetName val="Quote_Sheet11"/>
      <sheetName val="labour_coeff11"/>
      <sheetName val="Works_-_Quote_Sheet11"/>
      <sheetName val="Gen_Info11"/>
      <sheetName val="Indirect_expenses11"/>
      <sheetName val="Cost_Any_11"/>
      <sheetName val="LIST_OF_MAKES11"/>
      <sheetName val="Bed_Class10"/>
      <sheetName val="Pile_cap10"/>
      <sheetName val="SPILL_OVER11"/>
      <sheetName val="Mat_Cost11"/>
      <sheetName val="GF_Columns10"/>
      <sheetName val="DTF_Summary10"/>
      <sheetName val="Intro_9"/>
      <sheetName val="Form_610"/>
      <sheetName val="BOQ_Direct_selling_cost10"/>
      <sheetName val="Elite_1_-_MBCL9"/>
      <sheetName val="MASTER_RATE_ANALYSIS10"/>
      <sheetName val="Cost_summary9"/>
      <sheetName val="Contract_BOQ9"/>
      <sheetName val="beam-reinft-machine_rm9"/>
      <sheetName val="T1_WO9"/>
      <sheetName val="key_dates9"/>
      <sheetName val="specification_options9"/>
      <sheetName val="Direct_cost_shed_A-2_9"/>
      <sheetName val="_Resource_list9"/>
      <sheetName val="THANE_SITE9"/>
      <sheetName val="BOQ_Distribution9"/>
      <sheetName val="FF_Inst_RA_08_Inst_039"/>
      <sheetName val="Cover_sheet2"/>
      <sheetName val="AOQ-new_2"/>
      <sheetName val="water_prop_2"/>
      <sheetName val="11B_2"/>
      <sheetName val="_B32"/>
      <sheetName val="_B12"/>
      <sheetName val="Operating_Statistics2"/>
      <sheetName val="220_11__BS_2"/>
      <sheetName val="Annexue_B2"/>
      <sheetName val="SC_Cost_MAR_022"/>
      <sheetName val="11B_"/>
      <sheetName val="SC_Cost_MAR_02"/>
      <sheetName val="PRECAST_lightconc-II11"/>
      <sheetName val="Cable_data11"/>
      <sheetName val="Material_10"/>
      <sheetName val="SPT_vs_PHI10"/>
      <sheetName val="APPENDIX_B-111"/>
      <sheetName val="Bill_3_111"/>
      <sheetName val="Civil_Works10"/>
      <sheetName val="Fill_this_out_first___10"/>
      <sheetName val="Boq_Block_A10"/>
      <sheetName val="4-Int-_ele(RA)10"/>
      <sheetName val="SCHEDULE_(3)10"/>
      <sheetName val="schedule_nos10"/>
      <sheetName val="INDIGINEOUS_ITEMS_10"/>
      <sheetName val="UNP-NCW_9"/>
      <sheetName val="Sqn_Abs_G_6__10"/>
      <sheetName val="WO_Abs__G_2__6_DUs10"/>
      <sheetName val="Air_Abs_G_6__23_DUs10"/>
      <sheetName val="BLOCK-A_(MEA_SHEET)10"/>
      <sheetName val="Break_up_Sheet10"/>
      <sheetName val="Asia_Revised_10-1-0710"/>
      <sheetName val="All_Capital_Plan_P+L_10-1-0710"/>
      <sheetName val="CP08_(2)10"/>
      <sheetName val="Planning_File_10-1-0710"/>
      <sheetName val="SITE_OVERHEADS10"/>
      <sheetName val="IO_List10"/>
      <sheetName val="Pipe_Supports10"/>
      <sheetName val="BOQ_(2)10"/>
      <sheetName val="Basement_Budget10"/>
      <sheetName val="Box-_Girder10"/>
      <sheetName val="Detail_1A10"/>
      <sheetName val="E_&amp;_R10"/>
      <sheetName val="Lease_rents10"/>
      <sheetName val="DLC_lookups10"/>
      <sheetName val="Quote_Sheet10"/>
      <sheetName val="labour_coeff10"/>
      <sheetName val="Works_-_Quote_Sheet10"/>
      <sheetName val="Gen_Info10"/>
      <sheetName val="Indirect_expenses10"/>
      <sheetName val="Cost_Any_10"/>
      <sheetName val="LIST_OF_MAKES10"/>
      <sheetName val="Bed_Class9"/>
      <sheetName val="Pile_cap9"/>
      <sheetName val="SPILL_OVER10"/>
      <sheetName val="Mat_Cost10"/>
      <sheetName val="GF_Columns9"/>
      <sheetName val="DTF_Summary9"/>
      <sheetName val="Intro_8"/>
      <sheetName val="Form_69"/>
      <sheetName val="BOQ_Direct_selling_cost9"/>
      <sheetName val="Elite_1_-_MBCL8"/>
      <sheetName val="MASTER_RATE_ANALYSIS9"/>
      <sheetName val="Cost_summary8"/>
      <sheetName val="Contract_BOQ8"/>
      <sheetName val="beam-reinft-machine_rm8"/>
      <sheetName val="T1_WO8"/>
      <sheetName val="key_dates8"/>
      <sheetName val="specification_options8"/>
      <sheetName val="Direct_cost_shed_A-2_8"/>
      <sheetName val="_Resource_list8"/>
      <sheetName val="THANE_SITE8"/>
      <sheetName val="BOQ_Distribution8"/>
      <sheetName val="FF_Inst_RA_08_Inst_038"/>
      <sheetName val="Cover_sheet1"/>
      <sheetName val="AOQ-new_1"/>
      <sheetName val="water_prop_1"/>
      <sheetName val="11B_1"/>
      <sheetName val="_B31"/>
      <sheetName val="_B11"/>
      <sheetName val="Operating_Statistics1"/>
      <sheetName val="220_11__BS_1"/>
      <sheetName val="Annexue_B1"/>
      <sheetName val="SC_Cost_MAR_021"/>
      <sheetName val="Pier calculation"/>
      <sheetName val="Distribution - Qty &amp; Amount"/>
      <sheetName val="horizontal"/>
      <sheetName val="Box-Detour"/>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saihous.ele.xls]Indirect_x0005_"/>
      <sheetName val=""/>
      <sheetName val="Set"/>
      <sheetName val="[saihous.ele.xls]Indirect_x0005__x0000_⽼؃ᅜ"/>
      <sheetName val="SPILL OVER PROJECTIONS"/>
      <sheetName val="MAIN FILE 9-24-07"/>
      <sheetName val="Boq_(Main_Building)"/>
      <sheetName val="Boq_(Main_Building)1"/>
      <sheetName val="DG "/>
      <sheetName val="Config"/>
      <sheetName val="Labour &amp; Plant"/>
      <sheetName val="BALAN1"/>
      <sheetName val="Summary_Bank"/>
      <sheetName val="MTO REV.0"/>
      <sheetName val="Material 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ow r="1">
          <cell r="B1" t="str">
            <v>220 kV SUB-STATION</v>
          </cell>
        </row>
      </sheetData>
      <sheetData sheetId="379">
        <row r="1">
          <cell r="B1" t="str">
            <v>220 kV SUB-STATION</v>
          </cell>
        </row>
      </sheetData>
      <sheetData sheetId="380">
        <row r="1">
          <cell r="B1" t="str">
            <v>220 kV SUB-STATION</v>
          </cell>
        </row>
      </sheetData>
      <sheetData sheetId="381" refreshError="1"/>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ow r="1">
          <cell r="B1" t="str">
            <v>220 kV SUB-STATION</v>
          </cell>
        </row>
      </sheetData>
      <sheetData sheetId="427">
        <row r="1">
          <cell r="B1" t="str">
            <v>220 kV SUB-STATION</v>
          </cell>
        </row>
      </sheetData>
      <sheetData sheetId="428">
        <row r="1">
          <cell r="B1" t="str">
            <v>220 kV SUB-STATION</v>
          </cell>
        </row>
      </sheetData>
      <sheetData sheetId="429">
        <row r="1">
          <cell r="B1" t="str">
            <v>220 kV SUB-STATION</v>
          </cell>
        </row>
      </sheetData>
      <sheetData sheetId="430">
        <row r="1">
          <cell r="B1" t="str">
            <v>220 kV SUB-STATION</v>
          </cell>
        </row>
      </sheetData>
      <sheetData sheetId="431">
        <row r="1">
          <cell r="B1" t="str">
            <v>220 kV SUB-STATION</v>
          </cell>
        </row>
      </sheetData>
      <sheetData sheetId="432">
        <row r="1">
          <cell r="B1" t="str">
            <v>220 kV SUB-STATION</v>
          </cell>
        </row>
      </sheetData>
      <sheetData sheetId="433">
        <row r="1">
          <cell r="B1" t="str">
            <v>220 kV SUB-STATION</v>
          </cell>
        </row>
      </sheetData>
      <sheetData sheetId="434"/>
      <sheetData sheetId="435"/>
      <sheetData sheetId="436">
        <row r="1">
          <cell r="B1" t="str">
            <v>220 kV SUB-STATION</v>
          </cell>
        </row>
      </sheetData>
      <sheetData sheetId="437">
        <row r="1">
          <cell r="B1" t="str">
            <v>220 kV SUB-STATION</v>
          </cell>
        </row>
      </sheetData>
      <sheetData sheetId="438"/>
      <sheetData sheetId="439"/>
      <sheetData sheetId="440">
        <row r="1">
          <cell r="B1" t="str">
            <v>220 kV SUB-STATION</v>
          </cell>
        </row>
      </sheetData>
      <sheetData sheetId="441">
        <row r="1">
          <cell r="B1" t="str">
            <v>220 kV SUB-STATION</v>
          </cell>
        </row>
      </sheetData>
      <sheetData sheetId="442"/>
      <sheetData sheetId="443"/>
      <sheetData sheetId="444"/>
      <sheetData sheetId="445">
        <row r="1">
          <cell r="B1" t="str">
            <v>220 kV SUB-STATION</v>
          </cell>
        </row>
      </sheetData>
      <sheetData sheetId="446">
        <row r="1">
          <cell r="B1" t="str">
            <v>220 kV SUB-STATION</v>
          </cell>
        </row>
      </sheetData>
      <sheetData sheetId="447">
        <row r="1">
          <cell r="B1" t="str">
            <v>220 kV SUB-STATION</v>
          </cell>
        </row>
      </sheetData>
      <sheetData sheetId="448">
        <row r="1">
          <cell r="B1" t="str">
            <v>220 kV SUB-STATION</v>
          </cell>
        </row>
      </sheetData>
      <sheetData sheetId="449"/>
      <sheetData sheetId="450"/>
      <sheetData sheetId="451"/>
      <sheetData sheetId="452" refreshError="1"/>
      <sheetData sheetId="453" refreshError="1"/>
      <sheetData sheetId="454">
        <row r="1">
          <cell r="B1" t="str">
            <v>220 kV SUB-STATION</v>
          </cell>
        </row>
      </sheetData>
      <sheetData sheetId="455">
        <row r="1">
          <cell r="B1" t="str">
            <v>220 kV SUB-STATION</v>
          </cell>
        </row>
      </sheetData>
      <sheetData sheetId="456" refreshError="1"/>
      <sheetData sheetId="457" refreshError="1"/>
      <sheetData sheetId="458">
        <row r="1">
          <cell r="B1" t="str">
            <v>220 kV SUB-STATION</v>
          </cell>
        </row>
      </sheetData>
      <sheetData sheetId="459">
        <row r="1">
          <cell r="B1" t="str">
            <v>220 kV SUB-STATION</v>
          </cell>
        </row>
      </sheetData>
      <sheetData sheetId="460">
        <row r="1">
          <cell r="B1" t="str">
            <v>220 kV SUB-STATION</v>
          </cell>
        </row>
      </sheetData>
      <sheetData sheetId="461" refreshError="1"/>
      <sheetData sheetId="462" refreshError="1"/>
      <sheetData sheetId="463" refreshError="1"/>
      <sheetData sheetId="464">
        <row r="1">
          <cell r="B1" t="str">
            <v>220 kV SUB-STATION</v>
          </cell>
        </row>
      </sheetData>
      <sheetData sheetId="465">
        <row r="1">
          <cell r="B1" t="str">
            <v>220 kV SUB-STATION</v>
          </cell>
        </row>
      </sheetData>
      <sheetData sheetId="466">
        <row r="1">
          <cell r="B1" t="str">
            <v>220 kV SUB-STATION</v>
          </cell>
        </row>
      </sheetData>
      <sheetData sheetId="467">
        <row r="1">
          <cell r="B1" t="str">
            <v>220 kV SUB-STATION</v>
          </cell>
        </row>
      </sheetData>
      <sheetData sheetId="468">
        <row r="1">
          <cell r="B1" t="str">
            <v>220 kV SUB-STATION</v>
          </cell>
        </row>
      </sheetData>
      <sheetData sheetId="469">
        <row r="1">
          <cell r="B1" t="str">
            <v>220 kV SUB-STATION</v>
          </cell>
        </row>
      </sheetData>
      <sheetData sheetId="470">
        <row r="1">
          <cell r="B1" t="str">
            <v>220 kV SUB-STATION</v>
          </cell>
        </row>
      </sheetData>
      <sheetData sheetId="471">
        <row r="1">
          <cell r="B1" t="str">
            <v>220 kV SUB-STATION</v>
          </cell>
        </row>
      </sheetData>
      <sheetData sheetId="472">
        <row r="1">
          <cell r="B1" t="str">
            <v>220 kV SUB-STATION</v>
          </cell>
        </row>
      </sheetData>
      <sheetData sheetId="473">
        <row r="1">
          <cell r="B1" t="str">
            <v>220 kV SUB-STATION</v>
          </cell>
        </row>
      </sheetData>
      <sheetData sheetId="474">
        <row r="1">
          <cell r="B1" t="str">
            <v>220 kV SUB-STATION</v>
          </cell>
        </row>
      </sheetData>
      <sheetData sheetId="475">
        <row r="1">
          <cell r="B1" t="str">
            <v>220 kV SUB-STATION</v>
          </cell>
        </row>
      </sheetData>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ow r="1">
          <cell r="B1" t="str">
            <v>220 kV SUB-STATION</v>
          </cell>
        </row>
      </sheetData>
      <sheetData sheetId="705">
        <row r="1">
          <cell r="B1" t="str">
            <v>220 kV SUB-STATION</v>
          </cell>
        </row>
      </sheetData>
      <sheetData sheetId="706">
        <row r="1">
          <cell r="B1" t="str">
            <v>220 kV SUB-STATION</v>
          </cell>
        </row>
      </sheetData>
      <sheetData sheetId="707">
        <row r="1">
          <cell r="B1" t="str">
            <v>220 kV SUB-STATION</v>
          </cell>
        </row>
      </sheetData>
      <sheetData sheetId="708">
        <row r="1">
          <cell r="B1" t="str">
            <v>220 kV SUB-STATION</v>
          </cell>
        </row>
      </sheetData>
      <sheetData sheetId="709">
        <row r="1">
          <cell r="B1" t="str">
            <v>220 kV SUB-STATION</v>
          </cell>
        </row>
      </sheetData>
      <sheetData sheetId="710">
        <row r="1">
          <cell r="B1" t="str">
            <v>220 kV SUB-STATION</v>
          </cell>
        </row>
      </sheetData>
      <sheetData sheetId="711">
        <row r="1">
          <cell r="B1" t="str">
            <v>220 kV SUB-STATION</v>
          </cell>
        </row>
      </sheetData>
      <sheetData sheetId="712">
        <row r="1">
          <cell r="B1" t="str">
            <v>220 kV SUB-STATION</v>
          </cell>
        </row>
      </sheetData>
      <sheetData sheetId="713">
        <row r="1">
          <cell r="B1" t="str">
            <v>220 kV SUB-STATION</v>
          </cell>
        </row>
      </sheetData>
      <sheetData sheetId="714">
        <row r="1">
          <cell r="B1" t="str">
            <v>220 kV SUB-STATION</v>
          </cell>
        </row>
      </sheetData>
      <sheetData sheetId="715">
        <row r="1">
          <cell r="B1" t="str">
            <v>220 kV SUB-STATION</v>
          </cell>
        </row>
      </sheetData>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ow r="1">
          <cell r="B1" t="str">
            <v>220 kV SUB-STATION</v>
          </cell>
        </row>
      </sheetData>
      <sheetData sheetId="781">
        <row r="1">
          <cell r="B1" t="str">
            <v>220 kV SUB-STATION</v>
          </cell>
        </row>
      </sheetData>
      <sheetData sheetId="782">
        <row r="1">
          <cell r="B1" t="str">
            <v>220 kV SUB-STATION</v>
          </cell>
        </row>
      </sheetData>
      <sheetData sheetId="783">
        <row r="1">
          <cell r="B1" t="str">
            <v>220 kV SUB-STATION</v>
          </cell>
        </row>
      </sheetData>
      <sheetData sheetId="784">
        <row r="1">
          <cell r="B1" t="str">
            <v>220 kV SUB-STATION</v>
          </cell>
        </row>
      </sheetData>
      <sheetData sheetId="785">
        <row r="1">
          <cell r="B1" t="str">
            <v>220 kV SUB-STATION</v>
          </cell>
        </row>
      </sheetData>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sheetData sheetId="872"/>
      <sheetData sheetId="873"/>
      <sheetData sheetId="874"/>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sheetData sheetId="953"/>
      <sheetData sheetId="954"/>
      <sheetData sheetId="955"/>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ow r="1">
          <cell r="B1" t="str">
            <v>220 kV SUB-STATION</v>
          </cell>
        </row>
      </sheetData>
      <sheetData sheetId="973">
        <row r="1">
          <cell r="B1" t="str">
            <v>220 kV SUB-STATION</v>
          </cell>
        </row>
      </sheetData>
      <sheetData sheetId="974">
        <row r="1">
          <cell r="B1" t="str">
            <v>220 kV SUB-STATION</v>
          </cell>
        </row>
      </sheetData>
      <sheetData sheetId="975" refreshError="1"/>
      <sheetData sheetId="976" refreshError="1"/>
      <sheetData sheetId="977" refreshError="1"/>
      <sheetData sheetId="978" refreshError="1"/>
      <sheetData sheetId="979" refreshError="1"/>
      <sheetData sheetId="980" refreshError="1"/>
      <sheetData sheetId="981" refreshError="1"/>
      <sheetData sheetId="982">
        <row r="1">
          <cell r="B1" t="str">
            <v>220 kV SUB-STATION</v>
          </cell>
        </row>
      </sheetData>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ow r="1">
          <cell r="B1" t="str">
            <v>220 kV SUB-STATION</v>
          </cell>
        </row>
      </sheetData>
      <sheetData sheetId="1007">
        <row r="1">
          <cell r="B1" t="str">
            <v>220 kV SUB-STATION</v>
          </cell>
        </row>
      </sheetData>
      <sheetData sheetId="1008"/>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ow r="1">
          <cell r="B1" t="str">
            <v>220 kV SUB-STATION</v>
          </cell>
        </row>
      </sheetData>
      <sheetData sheetId="1033" refreshError="1"/>
      <sheetData sheetId="1034"/>
      <sheetData sheetId="1035"/>
      <sheetData sheetId="1036"/>
      <sheetData sheetId="1037"/>
      <sheetData sheetId="1038"/>
      <sheetData sheetId="1039">
        <row r="1">
          <cell r="B1" t="str">
            <v>220 kV SUB-STATION</v>
          </cell>
        </row>
      </sheetData>
      <sheetData sheetId="1040">
        <row r="1">
          <cell r="B1" t="str">
            <v>220 kV SUB-STATION</v>
          </cell>
        </row>
      </sheetData>
      <sheetData sheetId="1041"/>
      <sheetData sheetId="1042"/>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sheetData sheetId="1062"/>
      <sheetData sheetId="1063"/>
      <sheetData sheetId="1064"/>
      <sheetData sheetId="1065"/>
      <sheetData sheetId="1066"/>
      <sheetData sheetId="1067"/>
      <sheetData sheetId="1068"/>
      <sheetData sheetId="1069"/>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row r="1">
          <cell r="B1" t="str">
            <v>220 kV SUB-STATION</v>
          </cell>
        </row>
      </sheetData>
      <sheetData sheetId="1143">
        <row r="1">
          <cell r="B1" t="str">
            <v>220 kV SUB-STATION</v>
          </cell>
        </row>
      </sheetData>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row r="1">
          <cell r="B1" t="str">
            <v>220 kV SUB-STATION</v>
          </cell>
        </row>
      </sheetData>
      <sheetData sheetId="1284">
        <row r="1">
          <cell r="B1" t="str">
            <v>220 kV SUB-STATION</v>
          </cell>
        </row>
      </sheetData>
      <sheetData sheetId="1285">
        <row r="1">
          <cell r="B1" t="str">
            <v>220 kV SUB-STATION</v>
          </cell>
        </row>
      </sheetData>
      <sheetData sheetId="1286">
        <row r="1">
          <cell r="B1" t="str">
            <v>220 kV SUB-STATION</v>
          </cell>
        </row>
      </sheetData>
      <sheetData sheetId="1287">
        <row r="1">
          <cell r="B1" t="str">
            <v>220 kV SUB-STATION</v>
          </cell>
        </row>
      </sheetData>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row r="1">
          <cell r="B1" t="str">
            <v>220 kV SUB-STATION</v>
          </cell>
        </row>
      </sheetData>
      <sheetData sheetId="1303">
        <row r="1">
          <cell r="B1" t="str">
            <v>220 kV SUB-STATION</v>
          </cell>
        </row>
      </sheetData>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ow r="1">
          <cell r="B1" t="str">
            <v>220 kV SUB-STATION</v>
          </cell>
        </row>
      </sheetData>
      <sheetData sheetId="1384" refreshError="1"/>
      <sheetData sheetId="1385">
        <row r="1">
          <cell r="B1" t="str">
            <v>220 kV SUB-STATION</v>
          </cell>
        </row>
      </sheetData>
      <sheetData sheetId="1386"/>
      <sheetData sheetId="1387">
        <row r="1">
          <cell r="B1" t="str">
            <v>220 kV SUB-STATION</v>
          </cell>
        </row>
      </sheetData>
      <sheetData sheetId="1388">
        <row r="1">
          <cell r="B1" t="str">
            <v>220 kV SUB-STATION</v>
          </cell>
        </row>
      </sheetData>
      <sheetData sheetId="1389"/>
      <sheetData sheetId="1390"/>
      <sheetData sheetId="1391"/>
      <sheetData sheetId="1392"/>
      <sheetData sheetId="1393"/>
      <sheetData sheetId="1394"/>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ow r="1">
          <cell r="B1" t="str">
            <v>220 kV SUB-STATION</v>
          </cell>
        </row>
      </sheetData>
      <sheetData sheetId="1472">
        <row r="1">
          <cell r="B1" t="str">
            <v>220 kV SUB-STATION</v>
          </cell>
        </row>
      </sheetData>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
      <sheetName val="rate analysis"/>
      <sheetName val="Civil"/>
      <sheetName val="Plumbing"/>
      <sheetName val="Electrical"/>
      <sheetName val="HVAC"/>
      <sheetName val="Fire Fighting"/>
      <sheetName val="Elevators"/>
      <sheetName val="BMS"/>
      <sheetName val="TUBE WELL"/>
      <sheetName val="everse cal"/>
      <sheetName val="site expenditure"/>
      <sheetName val="reinft.steel"/>
    </sheetNames>
    <sheetDataSet>
      <sheetData sheetId="0"/>
      <sheetData sheetId="1">
        <row r="6">
          <cell r="F6">
            <v>5410.68</v>
          </cell>
        </row>
        <row r="15">
          <cell r="F15">
            <v>3333</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PHE"/>
      <sheetName val="Rate Analysis"/>
      <sheetName val="Sheet1"/>
    </sheetNames>
    <sheetDataSet>
      <sheetData sheetId="0">
        <row r="127">
          <cell r="D127">
            <v>90</v>
          </cell>
        </row>
        <row r="128">
          <cell r="D128">
            <v>15</v>
          </cell>
        </row>
        <row r="130">
          <cell r="D130">
            <v>300</v>
          </cell>
        </row>
      </sheetData>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D"/>
      <sheetName val="Scrutiny"/>
      <sheetName val="OH"/>
      <sheetName val="RateList"/>
      <sheetName val="AOR"/>
      <sheetName val="formwork"/>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Rate Summary"/>
      <sheetName val="SOR"/>
      <sheetName val="970121 fee rates"/>
      <sheetName val="p&amp;m"/>
      <sheetName val="SPT vs PHI"/>
      <sheetName val="Civil Boq"/>
      <sheetName val="BOQ"/>
      <sheetName val="GBW"/>
      <sheetName val="Headings"/>
      <sheetName val="Site Dev BOQ"/>
      <sheetName val="BOQ (2)"/>
      <sheetName val="PRECAST lightconc-II"/>
      <sheetName val="FitOutConfCentre"/>
      <sheetName val="MASTER_RATE ANALYSIS"/>
      <sheetName val="Tax Invoice"/>
      <sheetName val="Design"/>
      <sheetName val="PA- Consutant "/>
      <sheetName val="Materials Cost"/>
      <sheetName val="INDIGINEOUS ITEMS "/>
      <sheetName val="FORM7"/>
      <sheetName val="A1-Continuous"/>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Form 6"/>
      <sheetName val="Kurkumbh BOQ"/>
      <sheetName val="VCH-SLC"/>
      <sheetName val="Supplier"/>
      <sheetName val="sheet6"/>
      <sheetName val="jobhist"/>
      <sheetName val="upa"/>
      <sheetName val="1"/>
      <sheetName val="CASHFLOWS"/>
      <sheetName val="Assumptions"/>
      <sheetName val="PPA Summary"/>
      <sheetName val="97 사업추정(WEKI)"/>
      <sheetName val="당초"/>
      <sheetName val="India F&amp;S Template"/>
      <sheetName val="Fee_Rate_Summary"/>
      <sheetName val="970121_fee_rates"/>
      <sheetName val="PA-_Consutant_"/>
      <sheetName val="Materials_Cost"/>
      <sheetName val="Civil_Boq"/>
      <sheetName val="SPT_vs_PHI"/>
      <sheetName val="Site_Dev_BOQ"/>
      <sheetName val="BOQ_(2)"/>
      <sheetName val="PRECAST_lightconc-II"/>
      <sheetName val="CASH-FLOW"/>
      <sheetName val="bill 2"/>
      <sheetName val="rev.02"/>
      <sheetName val="Lab"/>
      <sheetName val="girder"/>
      <sheetName val="Summary"/>
      <sheetName val="Rocker"/>
      <sheetName val="TBEAM"/>
      <sheetName val="office"/>
      <sheetName val="PRELIM5"/>
      <sheetName val="PointNo.5"/>
      <sheetName val="LEVEL SHEET"/>
      <sheetName val="Input"/>
      <sheetName val="Sheet1"/>
      <sheetName val="monitoring-breakup Feb02"/>
      <sheetName val="BLK2"/>
      <sheetName val="BLK3"/>
      <sheetName val="E &amp; R"/>
      <sheetName val="radar"/>
      <sheetName val="UG"/>
      <sheetName val="Manpower"/>
      <sheetName val="COLUMN"/>
      <sheetName val="CIVIL WORK PLAN-13-14"/>
      <sheetName val="WORK SUMMERY "/>
      <sheetName val="MEP DETAIL"/>
      <sheetName val="Approved MTD Proj #'s"/>
      <sheetName val="Fee_Rate_Summary1"/>
      <sheetName val="970121_fee_rates1"/>
      <sheetName val="Civil_Boq1"/>
      <sheetName val="SPT_vs_PHI1"/>
      <sheetName val="Site_Dev_BOQ1"/>
      <sheetName val="BOQ_(2)1"/>
      <sheetName val="PRECAST_lightconc-II1"/>
      <sheetName val="PA-_Consutant_1"/>
      <sheetName val="Materials_Cost1"/>
      <sheetName val="Kurkumbh_BOQ"/>
      <sheetName val="MASTER_RATE_ANALYSIS"/>
      <sheetName val="Tax_Invoice"/>
      <sheetName val="rev_02"/>
      <sheetName val="Form_6"/>
      <sheetName val="PPA_Summary"/>
      <sheetName val="INDIGINEOUS_ITEMS_"/>
      <sheetName val="India_F&amp;S_Template"/>
      <sheetName val="R20_R30_work"/>
      <sheetName val="col-reinft1"/>
      <sheetName val="PointNo_5"/>
      <sheetName val="monitoring-breakup_Feb02"/>
      <sheetName val="細目"/>
      <sheetName val="02"/>
      <sheetName val="03"/>
      <sheetName val="04"/>
      <sheetName val="01"/>
      <sheetName val="MASTER_RATE_ANALYSIS1"/>
      <sheetName val="Tax_Invoice1"/>
      <sheetName val="INDIGINEOUS_ITEMS_1"/>
      <sheetName val="Form_61"/>
      <sheetName val="Kurkumbh_BOQ1"/>
      <sheetName val="PPA_Summary1"/>
      <sheetName val="India_F&amp;S_Template1"/>
      <sheetName val="PointNo_51"/>
      <sheetName val="monitoring-breakup_Feb021"/>
      <sheetName val="data"/>
      <sheetName val="Fee_Rate_Summary2"/>
      <sheetName val="PA-_Consutant_2"/>
      <sheetName val="Materials_Cost2"/>
      <sheetName val="970121_fee_rates2"/>
      <sheetName val="Kurkumbh_BOQ2"/>
      <sheetName val="SPT_vs_PHI2"/>
      <sheetName val="BOQ_(2)2"/>
      <sheetName val="MASTER_RATE_ANALYSIS2"/>
      <sheetName val="Civil_Boq2"/>
      <sheetName val="Form_62"/>
      <sheetName val="PPA_Summary2"/>
      <sheetName val="India_F&amp;S_Template2"/>
      <sheetName val="Site_Dev_BOQ2"/>
      <sheetName val="PRECAST_lightconc-II2"/>
      <sheetName val="Tax_Invoice2"/>
      <sheetName val="INDIGINEOUS_ITEMS_2"/>
      <sheetName val="PointNo_52"/>
      <sheetName val="monitoring-breakup_Feb022"/>
      <sheetName val="Fee_Rate_Summary3"/>
      <sheetName val="PA-_Consutant_3"/>
      <sheetName val="Materials_Cost3"/>
      <sheetName val="970121_fee_rates3"/>
      <sheetName val="Kurkumbh_BOQ3"/>
      <sheetName val="SPT_vs_PHI3"/>
      <sheetName val="BOQ_(2)3"/>
      <sheetName val="MASTER_RATE_ANALYSIS3"/>
      <sheetName val="Civil_Boq3"/>
      <sheetName val="Form_63"/>
      <sheetName val="PPA_Summary3"/>
      <sheetName val="India_F&amp;S_Template3"/>
      <sheetName val="Site_Dev_BOQ3"/>
      <sheetName val="PRECAST_lightconc-II3"/>
      <sheetName val="Tax_Invoice3"/>
      <sheetName val="INDIGINEOUS_ITEMS_3"/>
      <sheetName val="PointNo_53"/>
      <sheetName val="monitoring-breakup_Feb023"/>
      <sheetName val="Fee_Rate_Summary4"/>
      <sheetName val="PA-_Consutant_4"/>
      <sheetName val="Materials_Cost4"/>
      <sheetName val="970121_fee_rates4"/>
      <sheetName val="Kurkumbh_BOQ4"/>
      <sheetName val="SPT_vs_PHI4"/>
      <sheetName val="BOQ_(2)4"/>
      <sheetName val="MASTER_RATE_ANALYSIS4"/>
      <sheetName val="Civil_Boq4"/>
      <sheetName val="Form_64"/>
      <sheetName val="PPA_Summary4"/>
      <sheetName val="India_F&amp;S_Template4"/>
      <sheetName val="Site_Dev_BOQ4"/>
      <sheetName val="PRECAST_lightconc-II4"/>
      <sheetName val="Tax_Invoice4"/>
      <sheetName val="INDIGINEOUS_ITEMS_4"/>
      <sheetName val="PointNo_54"/>
      <sheetName val="monitoring-breakup_Feb024"/>
      <sheetName val="Fee_Rate_Summary5"/>
      <sheetName val="PA-_Consutant_5"/>
      <sheetName val="Materials_Cost5"/>
      <sheetName val="970121_fee_rates5"/>
      <sheetName val="Kurkumbh_BOQ5"/>
      <sheetName val="SPT_vs_PHI5"/>
      <sheetName val="BOQ_(2)5"/>
      <sheetName val="MASTER_RATE_ANALYSIS5"/>
      <sheetName val="Civil_Boq5"/>
      <sheetName val="Form_65"/>
      <sheetName val="PPA_Summary5"/>
      <sheetName val="India_F&amp;S_Template5"/>
      <sheetName val="Site_Dev_BOQ5"/>
      <sheetName val="PRECAST_lightconc-II5"/>
      <sheetName val="Tax_Invoice5"/>
      <sheetName val="INDIGINEOUS_ITEMS_5"/>
      <sheetName val="PointNo_55"/>
      <sheetName val="monitoring-breakup_Feb025"/>
      <sheetName val="Fee_Rate_Summary6"/>
      <sheetName val="PA-_Consutant_6"/>
      <sheetName val="Materials_Cost6"/>
      <sheetName val="970121_fee_rates6"/>
      <sheetName val="Kurkumbh_BOQ6"/>
      <sheetName val="SPT_vs_PHI6"/>
      <sheetName val="BOQ_(2)6"/>
      <sheetName val="MASTER_RATE_ANALYSIS6"/>
      <sheetName val="Civil_Boq6"/>
      <sheetName val="Form_66"/>
      <sheetName val="PPA_Summary6"/>
      <sheetName val="India_F&amp;S_Template6"/>
      <sheetName val="Site_Dev_BOQ6"/>
      <sheetName val="PRECAST_lightconc-II6"/>
      <sheetName val="Tax_Invoice6"/>
      <sheetName val="INDIGINEOUS_ITEMS_6"/>
      <sheetName val="PointNo_56"/>
      <sheetName val="monitoring-breakup_Feb026"/>
      <sheetName val="Measurements"/>
      <sheetName val="Tables"/>
      <sheetName val="Flooring"/>
      <sheetName val="Ceilings"/>
      <sheetName val="ACAD Finishes"/>
      <sheetName val="Site Details"/>
      <sheetName val="Chair"/>
      <sheetName val="Site Area Statement"/>
      <sheetName val="Doors"/>
      <sheetName val="Estimate"/>
      <sheetName val="Sheet3"/>
      <sheetName val="parametry"/>
      <sheetName val="Sheet2"/>
      <sheetName val="Old"/>
      <sheetName val="CIVIL_WORK_PLAN-13-14"/>
      <sheetName val="WORK_SUMMERY_"/>
      <sheetName val="MEP_DETAIL"/>
      <sheetName val="A"/>
      <sheetName val="Resource Usage"/>
      <sheetName val="I-KAMAR"/>
      <sheetName val="CIVIL_WORK_PLAN-13-141"/>
      <sheetName val="WORK_SUMMERY_1"/>
      <sheetName val="MEP_DETAIL1"/>
      <sheetName val="#REF"/>
      <sheetName val="cash budget"/>
      <sheetName val="Schedules PL"/>
      <sheetName val="Schedules BS"/>
      <sheetName val="Core Data"/>
      <sheetName val="P-Ins &amp; Bonds"/>
      <sheetName val="Cash2"/>
      <sheetName val="Z"/>
      <sheetName val="Intro"/>
      <sheetName val="Serv Cat List"/>
      <sheetName val="Equip Item Dets"/>
      <sheetName val="Pipe Item Dets"/>
      <sheetName val="Civil Item Dets"/>
      <sheetName val="Inst Item Dets"/>
      <sheetName val="Elec Item Dets"/>
      <sheetName val="Paint Item Dets"/>
      <sheetName val="P-Site fac"/>
      <sheetName val="P-Clients fac"/>
      <sheetName val="HPL"/>
      <sheetName val="Cost_any"/>
      <sheetName val="final abstract"/>
      <sheetName val="p-table"/>
      <sheetName val="MTD_Rpt_June"/>
      <sheetName val="YTD_Rpt_June"/>
      <sheetName val="BOQ-Civil"/>
      <sheetName val="Voucher"/>
      <sheetName val="Eq. Mobilization"/>
      <sheetName val="Qty SR"/>
      <sheetName val="ICICI"/>
      <sheetName val="HDFC"/>
      <sheetName val="MG"/>
      <sheetName val="CPIP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sheetData sheetId="113"/>
      <sheetData sheetId="114"/>
      <sheetData sheetId="115" refreshError="1"/>
      <sheetData sheetId="116"/>
      <sheetData sheetId="117"/>
      <sheetData sheetId="118"/>
      <sheetData sheetId="119"/>
      <sheetData sheetId="120"/>
      <sheetData sheetId="121"/>
      <sheetData sheetId="122"/>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sheetData sheetId="231" refreshError="1"/>
      <sheetData sheetId="232" refreshError="1"/>
      <sheetData sheetId="233" refreshError="1"/>
      <sheetData sheetId="234" refreshError="1"/>
      <sheetData sheetId="235" refreshError="1"/>
      <sheetData sheetId="236" refreshError="1"/>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master"/>
      <sheetName val="Staff Details"/>
      <sheetName val="VndrCustr"/>
      <sheetName val="cbjv0304"/>
      <sheetName val="PersClms"/>
      <sheetName val="Bank advice"/>
      <sheetName val="TdsWords"/>
      <sheetName val="TdsCertificates"/>
      <sheetName val="wctTDScertificate"/>
      <sheetName val="wctwords"/>
      <sheetName val="WCT-TDS dat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l this out first..."/>
      <sheetName val="Checklist"/>
      <sheetName val="Front"/>
      <sheetName val="PDF Front"/>
      <sheetName val="Simple Letter"/>
      <sheetName val="Inside"/>
      <sheetName val="Contents"/>
      <sheetName val="Basis"/>
      <sheetName val="Inclusions"/>
      <sheetName val="Exclusions"/>
      <sheetName val="Overall Summary"/>
      <sheetName val="CSI Summary"/>
      <sheetName val="Section 1 Areas"/>
      <sheetName val="Section 1 Summary"/>
      <sheetName val="Section 1"/>
      <sheetName val="Section 2 Areas"/>
      <sheetName val="Section 2 Summary"/>
      <sheetName val="Section 2"/>
      <sheetName val="Section 3 Areas"/>
      <sheetName val="Section 3 Summary"/>
      <sheetName val="Section 3"/>
      <sheetName val="Section 4 Areas"/>
      <sheetName val="Section 4 Summary"/>
      <sheetName val="Section 4"/>
      <sheetName val="Section 5 Areas"/>
      <sheetName val="Section 5 Summary"/>
      <sheetName val="Section 5"/>
      <sheetName val="Sitework Areas"/>
      <sheetName val="Section 6 Areas"/>
      <sheetName val="Section 6 Summary"/>
      <sheetName val="Section 6"/>
      <sheetName val="Sitework Summary"/>
      <sheetName val="Sitework"/>
      <sheetName val="Alternates"/>
      <sheetName val="Comparison Summary"/>
      <sheetName val="Fill this out first___"/>
      <sheetName val="Salient Features"/>
      <sheetName val="Index"/>
      <sheetName val="LOI"/>
      <sheetName val="construction_schedule"/>
      <sheetName val="top_sheet"/>
      <sheetName val="Offtop-Tender"/>
      <sheetName val="Offtop-Prestart"/>
      <sheetName val="Summary"/>
      <sheetName val="SummaryIDC"/>
      <sheetName val="Basic"/>
      <sheetName val="Items"/>
      <sheetName val="IDC.AHK "/>
      <sheetName val="BOQ_Direct_selling cost"/>
      <sheetName val="Monthwise breakup"/>
      <sheetName val="Labourrate"/>
      <sheetName val="conanalysis"/>
      <sheetName val="ShuttAna"/>
      <sheetName val="Reinf Analy"/>
      <sheetName val="Machinery"/>
      <sheetName val="Power anal"/>
      <sheetName val="quality_obj"/>
      <sheetName val="Assumptions"/>
      <sheetName val="water"/>
      <sheetName val="Power"/>
      <sheetName val="SHEET 1"/>
      <sheetName val="DLA Standard Cost Report1"/>
      <sheetName val="Sheet1"/>
      <sheetName val="Sheet2"/>
      <sheetName val="Sheet3"/>
      <sheetName val="WORK"/>
      <sheetName val="As per PCA"/>
      <sheetName val="Data"/>
      <sheetName val="Lead"/>
      <sheetName val="Total Quote"/>
      <sheetName val="REL"/>
      <sheetName val="Staff Acco."/>
      <sheetName val="labour coeff"/>
      <sheetName val="PRECAST lightconc-II"/>
      <sheetName val="Sebtion 1 SumMary"/>
      <sheetName val="Design"/>
      <sheetName val="IO List"/>
      <sheetName val="Macro custom function"/>
      <sheetName val="boq"/>
      <sheetName val="p&amp;m"/>
      <sheetName val="dBase"/>
      <sheetName val="Bill-AAC_old"/>
      <sheetName val="TBAL9697 -group wise  sdpl"/>
      <sheetName val="RA-markate"/>
      <sheetName val="Pacakges split"/>
      <sheetName val="Basement Budget"/>
      <sheetName val="Extra Item"/>
      <sheetName val="Database"/>
      <sheetName val="SCHEDULE"/>
      <sheetName val="schedule nos"/>
      <sheetName val="INPUT SHEET"/>
      <sheetName val="RES-PLANNING"/>
      <sheetName val="Voucher"/>
      <sheetName val="DEPTH CHART (ORR) L.S."/>
      <sheetName val="Name List"/>
      <sheetName val="Stress Calculation"/>
      <sheetName val="Meas.-Hotel Part"/>
      <sheetName val="PA- Consutant "/>
      <sheetName val="Raft"/>
      <sheetName val="Break up Sheet"/>
      <sheetName val="Intro"/>
      <sheetName val="strand"/>
      <sheetName val="Cashflow projection"/>
      <sheetName val="Pay_Sep06"/>
      <sheetName val="DetEst"/>
      <sheetName val="labour"/>
      <sheetName val="Tender Summary"/>
      <sheetName val="Driveway Beams"/>
      <sheetName val="2gii"/>
      <sheetName val="Contract Night Staff"/>
      <sheetName val="Contract Day Staff"/>
      <sheetName val="Day Shift"/>
      <sheetName val="Night Shift"/>
      <sheetName val="Cat A Change Control"/>
      <sheetName val="A-General"/>
      <sheetName val="RCC,Ret. Wall"/>
      <sheetName val="1st flr"/>
      <sheetName val="Fin Sum"/>
      <sheetName val="Detail"/>
      <sheetName val="공장별판관비배부"/>
      <sheetName val="VCH-SLC"/>
      <sheetName val="Supplier"/>
      <sheetName val="Deduction of assets"/>
      <sheetName val="Civil Works"/>
      <sheetName val="factors"/>
      <sheetName val="Formulas"/>
      <sheetName val="sort2"/>
      <sheetName val="#REF"/>
      <sheetName val="Labour productivity"/>
      <sheetName val="Input"/>
      <sheetName val="1st Slab"/>
      <sheetName val="Sun E Type"/>
      <sheetName val="box-12"/>
      <sheetName val="SUMRY"/>
      <sheetName val="PrintManager"/>
      <sheetName val="Assumption"/>
      <sheetName val="01"/>
      <sheetName val="Scope Reconciliation"/>
      <sheetName val="Inputs"/>
      <sheetName val="Details"/>
      <sheetName val="analysis"/>
      <sheetName val="Costing"/>
      <sheetName val="Order Info"/>
      <sheetName val="LMP"/>
      <sheetName val="FORM7"/>
      <sheetName val="Capex - Hry"/>
      <sheetName val="LEVEL SHEET"/>
      <sheetName val="SILICATE"/>
      <sheetName val="Lowside"/>
      <sheetName val="Project Budget Worksheet"/>
      <sheetName val="BLOCK-A (MEA.SHEET)"/>
      <sheetName val="Approved MTD Proj #'s"/>
      <sheetName val="Project Plan - WWW"/>
      <sheetName val="WORK TABLE"/>
      <sheetName val="FT-05-02IsoBOM"/>
      <sheetName val="Invoice"/>
      <sheetName val="SITE OVERHEADS"/>
      <sheetName val="FITZ MORT 94"/>
      <sheetName val="Mar09"/>
      <sheetName val="SPT vs PHI"/>
      <sheetName val="dummy"/>
      <sheetName val="MASTER_RATE ANALYSIS"/>
      <sheetName val="Fee Rate Summary"/>
      <sheetName val="Rate analysis"/>
      <sheetName val="Annexure"/>
      <sheetName val="list"/>
      <sheetName val="Data-Month"/>
      <sheetName val="BHANDUP"/>
      <sheetName val="PARAMETRES"/>
      <sheetName val="GF Columns"/>
      <sheetName val="COST"/>
      <sheetName val="P&amp;L - AD"/>
      <sheetName val="Site Dev BOQ"/>
      <sheetName val="Sheet3 (2)"/>
      <sheetName val="\TCS, NAGPUR-MANJIRI C\PROGRESS"/>
      <sheetName val="Works - Quote Sheet"/>
      <sheetName val="DSLP"/>
      <sheetName val="DLA%20Standard%20Cost%20Report1"/>
      <sheetName val="tower"/>
      <sheetName val="CABLERET"/>
      <sheetName val="GBW"/>
      <sheetName val="目录"/>
      <sheetName val="Item- Compact"/>
      <sheetName val="Interface_SC"/>
      <sheetName val="Calc_ISC"/>
      <sheetName val="Calc_SC"/>
      <sheetName val="Interface_ISC"/>
      <sheetName val="GD"/>
      <sheetName val="Intake"/>
      <sheetName val="DETAILED  BOQ"/>
      <sheetName val="Deprec."/>
      <sheetName val="gen"/>
      <sheetName val="Cement recon."/>
      <sheetName val="Cleaning &amp; Grubbing"/>
      <sheetName val="Sch-3"/>
      <sheetName val=" "/>
      <sheetName val="Intro."/>
      <sheetName val="1"/>
      <sheetName val="COLUMN"/>
      <sheetName val="FORM-16"/>
      <sheetName val="verrous"/>
      <sheetName val="SPS DETAIL"/>
      <sheetName val="PC Master List"/>
      <sheetName val="Field Values"/>
      <sheetName val="cubes_M20"/>
      <sheetName val="Parameter"/>
      <sheetName val="girder"/>
      <sheetName val="Basic Rate"/>
      <sheetName val="Format"/>
      <sheetName val="Civil Boq"/>
      <sheetName val="basic-data"/>
      <sheetName val="mem-property"/>
      <sheetName val="dlvoid"/>
      <sheetName val="Material "/>
      <sheetName val="Results"/>
      <sheetName val="PLGroupings"/>
      <sheetName val="RA"/>
      <sheetName val="환율"/>
      <sheetName val="PCC"/>
      <sheetName val="BP"/>
      <sheetName val="master"/>
      <sheetName val="Measurment"/>
      <sheetName val="BASIS -DEC 08"/>
      <sheetName val="run"/>
      <sheetName val="WBS"/>
      <sheetName val="Fcst vs Budgets"/>
      <sheetName val="Improvements"/>
      <sheetName val="Levels"/>
      <sheetName val="Material"/>
      <sheetName val="Plant &amp;  Machinery"/>
      <sheetName val="Build-up"/>
      <sheetName val="Structure Bills Qty"/>
      <sheetName val="St.co.91.5lvl"/>
      <sheetName val="Layer Table"/>
      <sheetName val="S2groupcode"/>
      <sheetName val="concrete"/>
      <sheetName val="foot-slab reinft"/>
      <sheetName val="1-OBJ98 "/>
      <sheetName val="Parameters"/>
      <sheetName val="MN T.B."/>
      <sheetName val="Data Forecast"/>
      <sheetName val="sc-mar2000"/>
      <sheetName val="óc-sepVdec99"/>
      <sheetName val="final abstract"/>
      <sheetName val="Master Data Sheet"/>
      <sheetName val="Conc&amp;steel-assets"/>
      <sheetName val="bom"/>
      <sheetName val="_TCS, NAGPUR-MANJIRI C_PROGRESS"/>
      <sheetName val="Mat_Cost"/>
      <sheetName val="WWR"/>
      <sheetName val="inWords"/>
      <sheetName val="Budget in SAP"/>
      <sheetName val="Factors "/>
      <sheetName val="HOME"/>
      <sheetName val="datatable"/>
      <sheetName val="Summary_Bank"/>
      <sheetName val="Load Details-220kV"/>
      <sheetName val="HEAD"/>
      <sheetName val="????????"/>
      <sheetName val="Discount &amp; Margin"/>
      <sheetName val="INTSHEET"/>
      <sheetName val="INTSHEET3"/>
      <sheetName val="PointNo.5"/>
      <sheetName val="Adimi bldg"/>
      <sheetName val="Pump House"/>
      <sheetName val="Fuel Regu Station"/>
      <sheetName val="Bill-12"/>
      <sheetName val="Rate_Analysis"/>
      <sheetName val="Constants Summary"/>
      <sheetName val="Form 6"/>
      <sheetName val="Headings"/>
      <sheetName val="INDIGINEOUS ITEMS "/>
      <sheetName val="Option"/>
      <sheetName val="3mech"/>
      <sheetName val="2ELEC"/>
      <sheetName val="Material Rates"/>
      <sheetName val="Detail In Door Stad"/>
      <sheetName val="CASHFLOWS"/>
      <sheetName val="BOQ T4B"/>
      <sheetName val="key dates"/>
      <sheetName val="Actuals"/>
      <sheetName val="Main Gate House"/>
      <sheetName val="Assumption Inputs"/>
      <sheetName val="India F&amp;S Template"/>
      <sheetName val="FitOutConfCentre"/>
      <sheetName val="Publicbuilding"/>
      <sheetName val="calcul"/>
      <sheetName val="Boq - Flats"/>
      <sheetName val="office"/>
      <sheetName val="Lab"/>
      <sheetName val="Fill_this_out_first___"/>
      <sheetName val="PDF_Front"/>
      <sheetName val="Simple_Letter"/>
      <sheetName val="Overall_Summary"/>
      <sheetName val="CSI_Summary"/>
      <sheetName val="Section_1_Areas"/>
      <sheetName val="Section_1_Summary"/>
      <sheetName val="Section_1"/>
      <sheetName val="Section_2_Areas"/>
      <sheetName val="Section_2_Summary"/>
      <sheetName val="Section_2"/>
      <sheetName val="Section_3_Areas"/>
      <sheetName val="Section_3_Summary"/>
      <sheetName val="Section_3"/>
      <sheetName val="Section_4_Areas"/>
      <sheetName val="Section_4_Summary"/>
      <sheetName val="Section_4"/>
      <sheetName val="Section_5_Areas"/>
      <sheetName val="Section_5_Summary"/>
      <sheetName val="Section_5"/>
      <sheetName val="Sitework_Areas"/>
      <sheetName val="Section_6_Areas"/>
      <sheetName val="Section_6_Summary"/>
      <sheetName val="Section_6"/>
      <sheetName val="Sitework_Summary"/>
      <sheetName val="Comparison_Summary"/>
      <sheetName val="Fill_this_out_first___1"/>
      <sheetName val="Salient_Features"/>
      <sheetName val="IDC_AHK_"/>
      <sheetName val="BOQ_Direct_selling_cost"/>
      <sheetName val="Monthwise_breakup"/>
      <sheetName val="Reinf_Analy"/>
      <sheetName val="Power_anal"/>
      <sheetName val="SHEET_1"/>
      <sheetName val="labour_coeff"/>
      <sheetName val="DLA_Standard_Cost_Report1"/>
      <sheetName val="PRECAST_lightconc-II"/>
      <sheetName val="IO_List"/>
      <sheetName val="Sebtion_1_SumMary"/>
      <sheetName val="Macro_custom_function"/>
      <sheetName val="Staff_Acco_"/>
      <sheetName val="Meas_-Hotel_Part"/>
      <sheetName val="TBAL9697_-group_wise__sdpl"/>
      <sheetName val="RCC,Ret__Wall"/>
      <sheetName val="Tender_Summary"/>
      <sheetName val="Cat_A_Change_Control"/>
      <sheetName val="Pacakges_split"/>
      <sheetName val="Basement_Budget"/>
      <sheetName val="Extra_Item"/>
      <sheetName val="Deduction_of_assets"/>
      <sheetName val="Civil_Works"/>
      <sheetName val="Driveway_Beams"/>
      <sheetName val="Contract_Night_Staff"/>
      <sheetName val="Contract_Day_Staff"/>
      <sheetName val="Day_Shift"/>
      <sheetName val="Night_Shift"/>
      <sheetName val="Cashflow_projection"/>
      <sheetName val="schedule_nos"/>
      <sheetName val="INPUT_SHEET"/>
      <sheetName val="Stress_Calculation"/>
      <sheetName val="DEPTH_CHART_(ORR)_L_S_"/>
      <sheetName val="Name_List"/>
      <sheetName val="PA-_Consutant_"/>
      <sheetName val="Break_up_Sheet"/>
      <sheetName val="Labour_productivity"/>
      <sheetName val="1st_flr"/>
      <sheetName val="Capex_-_Hry"/>
      <sheetName val="LEVEL_SHEET"/>
      <sheetName val="Fin_Sum"/>
      <sheetName val="1st_Slab"/>
      <sheetName val="Order_Info"/>
      <sheetName val="Works_-_Quote_Sheet"/>
      <sheetName val="Scope_Reconciliation"/>
      <sheetName val="Sun_E_Type"/>
      <sheetName val="As_per_PCA"/>
      <sheetName val="FITZ_MORT_94"/>
      <sheetName val="SITE_OVERHEADS"/>
      <sheetName val="SPT_vs_PHI"/>
      <sheetName val="MASTER_RATE_ANALYSIS"/>
      <sheetName val="Fee_Rate_Summary"/>
      <sheetName val="BLOCK-A_(MEA_SHEET)"/>
      <sheetName val="Project_Plan_-_WWW"/>
      <sheetName val="WORK_TABLE"/>
      <sheetName val="Approved_MTD_Proj_#'s"/>
      <sheetName val="Project_Budget_Worksheet"/>
      <sheetName val="GF_Columns"/>
      <sheetName val="P&amp;L_-_AD"/>
      <sheetName val="Site_Dev_BOQ"/>
      <sheetName val="Sheet3_(2)"/>
      <sheetName val="\TCS,_NAGPUR-MANJIRI_C\PROGRESS"/>
      <sheetName val="Cement_recon_"/>
      <sheetName val="DETAILED__BOQ"/>
      <sheetName val="Deprec_"/>
      <sheetName val="Item-_Compact"/>
      <sheetName val="SPS_DETAIL"/>
      <sheetName val="PC_Master_List"/>
      <sheetName val="Field_Values"/>
      <sheetName val="Structure_Bills_Qty"/>
      <sheetName val="BASIS_-DEC_08"/>
      <sheetName val="MN_T_B_"/>
      <sheetName val="Data_Forecast"/>
      <sheetName val="Basic_Rate"/>
      <sheetName val="final_abstract"/>
      <sheetName val="Master_Data_Sheet"/>
      <sheetName val="Fill_this_out_first___2"/>
      <sheetName val="PDF_Front1"/>
      <sheetName val="Simple_Letter1"/>
      <sheetName val="Overall_Summary1"/>
      <sheetName val="CSI_Summary1"/>
      <sheetName val="Section_1_Areas1"/>
      <sheetName val="Section_1_Summary1"/>
      <sheetName val="Section_11"/>
      <sheetName val="Section_2_Areas1"/>
      <sheetName val="Section_2_Summary1"/>
      <sheetName val="Section_21"/>
      <sheetName val="Section_3_Areas1"/>
      <sheetName val="Section_3_Summary1"/>
      <sheetName val="Section_31"/>
      <sheetName val="Section_4_Areas1"/>
      <sheetName val="Section_4_Summary1"/>
      <sheetName val="Section_41"/>
      <sheetName val="Section_5_Areas1"/>
      <sheetName val="Section_5_Summary1"/>
      <sheetName val="Section_51"/>
      <sheetName val="Sitework_Areas1"/>
      <sheetName val="Section_6_Areas1"/>
      <sheetName val="Section_6_Summary1"/>
      <sheetName val="Section_61"/>
      <sheetName val="Sitework_Summary1"/>
      <sheetName val="Comparison_Summary1"/>
      <sheetName val="Fill_this_out_first___3"/>
      <sheetName val="Salient_Features1"/>
      <sheetName val="IDC_AHK_1"/>
      <sheetName val="BOQ_Direct_selling_cost1"/>
      <sheetName val="Monthwise_breakup1"/>
      <sheetName val="Reinf_Analy1"/>
      <sheetName val="Power_anal1"/>
      <sheetName val="SHEET_11"/>
      <sheetName val="labour_coeff1"/>
      <sheetName val="PRECAST_lightconc-II1"/>
      <sheetName val="Macro_custom_function1"/>
      <sheetName val="DLA_Standard_Cost_Report11"/>
      <sheetName val="Sebtion_1_SumMary1"/>
      <sheetName val="IO_List1"/>
      <sheetName val="TBAL9697_-group_wise__sdpl1"/>
      <sheetName val="Staff_Acco_1"/>
      <sheetName val="Meas_-Hotel_Part1"/>
      <sheetName val="Tender_Summary1"/>
      <sheetName val="RCC,Ret__Wall1"/>
      <sheetName val="Cashflow_projection1"/>
      <sheetName val="Pacakges_split1"/>
      <sheetName val="Basement_Budget1"/>
      <sheetName val="Extra_Item1"/>
      <sheetName val="schedule_nos1"/>
      <sheetName val="INPUT_SHEET1"/>
      <sheetName val="Stress_Calculation1"/>
      <sheetName val="DEPTH_CHART_(ORR)_L_S_1"/>
      <sheetName val="Name_List1"/>
      <sheetName val="PA-_Consutant_1"/>
      <sheetName val="Break_up_Sheet1"/>
      <sheetName val="Cat_A_Change_Control1"/>
      <sheetName val="Deduction_of_assets1"/>
      <sheetName val="1st_flr1"/>
      <sheetName val="Driveway_Beams1"/>
      <sheetName val="Contract_Night_Staff1"/>
      <sheetName val="Contract_Day_Staff1"/>
      <sheetName val="Day_Shift1"/>
      <sheetName val="Night_Shift1"/>
      <sheetName val="Civil_Works1"/>
      <sheetName val="Labour_productivity1"/>
      <sheetName val="Fin_Sum1"/>
      <sheetName val="Capex_-_Hry1"/>
      <sheetName val="LEVEL_SHEET1"/>
      <sheetName val="1st_Slab1"/>
      <sheetName val="Order_Info1"/>
      <sheetName val="Works_-_Quote_Sheet1"/>
      <sheetName val="Scope_Reconciliation1"/>
      <sheetName val="Sun_E_Type1"/>
      <sheetName val="As_per_PCA1"/>
      <sheetName val="FITZ_MORT_941"/>
      <sheetName val="SITE_OVERHEADS1"/>
      <sheetName val="Rate_analysis1"/>
      <sheetName val="SPT_vs_PHI1"/>
      <sheetName val="MASTER_RATE_ANALYSIS1"/>
      <sheetName val="Fee_Rate_Summary1"/>
      <sheetName val="Cement_recon_1"/>
      <sheetName val="Project_Budget_Worksheet1"/>
      <sheetName val="Project_Plan_-_WWW1"/>
      <sheetName val="BLOCK-A_(MEA_SHEET)1"/>
      <sheetName val="Approved_MTD_Proj_#'s1"/>
      <sheetName val="DETAILED__BOQ1"/>
      <sheetName val="P&amp;L_-_AD1"/>
      <sheetName val="Deprec_1"/>
      <sheetName val="Item-_Compact1"/>
      <sheetName val="WORK_TABLE1"/>
      <sheetName val="GF_Columns1"/>
      <sheetName val="Site_Dev_BOQ1"/>
      <sheetName val="Sheet3_(2)1"/>
      <sheetName val="\TCS,_NAGPUR-MANJIRI_C\PROGRES1"/>
      <sheetName val="SPS_DETAIL1"/>
      <sheetName val="PC_Master_List1"/>
      <sheetName val="Field_Values1"/>
      <sheetName val="Structure_Bills_Qty1"/>
      <sheetName val="BASIS_-DEC_081"/>
      <sheetName val="MN_T_B_1"/>
      <sheetName val="Data_Forecast1"/>
      <sheetName val="Basic_Rate1"/>
      <sheetName val="final_abstract1"/>
      <sheetName val="Master_Data_Sheet1"/>
      <sheetName val="Total_Quote"/>
      <sheetName val="Adimi_bldg"/>
      <sheetName val="Pump_House"/>
      <sheetName val="Fuel_Regu_Station"/>
      <sheetName val="Ra  stair"/>
      <sheetName val="F Blk"/>
      <sheetName val="P1260Projected.5700 Detail"/>
      <sheetName val="P852.5000 Detail"/>
      <sheetName val="P854.5000 Detail"/>
      <sheetName val="P856.5000 Detail"/>
      <sheetName val="P858.5000 Detail"/>
      <sheetName val="P860Baseline.5000 Detail"/>
      <sheetName val="DataSheet"/>
      <sheetName val="Variations"/>
      <sheetName val="Criteria"/>
      <sheetName val="Cost Index"/>
      <sheetName val="TEXT"/>
      <sheetName val="COP Final"/>
      <sheetName val="Brand"/>
      <sheetName val="PackSize"/>
      <sheetName val="PackagingType"/>
      <sheetName val="Plant"/>
      <sheetName val="ProductHierarchy"/>
      <sheetName val="PurchGroup"/>
      <sheetName val="Sub-brand"/>
      <sheetName val="UOM"/>
      <sheetName val="Variant"/>
      <sheetName val="Debits as on 12.04.08"/>
      <sheetName val="M.S."/>
      <sheetName val="zone-8"/>
      <sheetName val="MHNO_LEV"/>
      <sheetName val="co_5"/>
      <sheetName val="단가비교표"/>
      <sheetName val="SUPPLY -Sanitary Fixtures"/>
      <sheetName val="External"/>
      <sheetName val="ITEMS FOR CIVIL TENDER"/>
      <sheetName val="Labor abs-NMR"/>
      <sheetName val="Load_Details-220kV"/>
      <sheetName val="Civil_Boq"/>
      <sheetName val="Material_"/>
      <sheetName val="ETC Plant Cost"/>
      <sheetName val="BOQ Distribution"/>
      <sheetName val="Admin"/>
      <sheetName val="PEP-DATA"/>
      <sheetName val="Performance Report"/>
      <sheetName val=" bus bay"/>
      <sheetName val="doq-10"/>
      <sheetName val="doq-I"/>
      <sheetName val="doq 4"/>
      <sheetName val="doq 2"/>
      <sheetName val="Labour &amp; Plant"/>
      <sheetName val="Footing"/>
      <sheetName val="Hotel"/>
      <sheetName val="Introduction"/>
      <sheetName val="Old"/>
      <sheetName val="Operating Statistics"/>
      <sheetName val="Financials"/>
      <sheetName val="MPR_PA_1"/>
      <sheetName val="Infrastructure"/>
      <sheetName val="currency"/>
      <sheetName val="System"/>
      <sheetName val="Kristal Court"/>
      <sheetName val="Contractor &amp; Material Price"/>
      <sheetName val="Layer_Table"/>
      <sheetName val="MEP BOQ-"/>
      <sheetName val="wooden door"/>
      <sheetName val="Sub con Summary"/>
      <sheetName val="Cost saving"/>
      <sheetName val="Fakeeh"/>
      <sheetName val="qualify"/>
      <sheetName val="GENERAL SUMMARY"/>
      <sheetName val="LMP Summary"/>
      <sheetName val="Sec Summary"/>
      <sheetName val="MEP"/>
      <sheetName val="TOP SHEET"/>
      <sheetName val="Labour cost"/>
      <sheetName val="BILLING SCHEDULE"/>
      <sheetName val="bill curve"/>
      <sheetName val="CASH IN &amp; OUT FLOW "/>
      <sheetName val="cash flow curve"/>
      <sheetName val="Revised Labour"/>
      <sheetName val="Rein.Ana"/>
      <sheetName val="Sheet6"/>
      <sheetName val="Ceiling"/>
      <sheetName val="Concrete-Data"/>
      <sheetName val="Gen.Exp.Breakup"/>
      <sheetName val="cover page"/>
      <sheetName val="Project Data"/>
      <sheetName val="CL"/>
      <sheetName val="Info"/>
      <sheetName val="Cash2"/>
      <sheetName val="Drop Down List"/>
      <sheetName val="30개월기준대비표 아랍택)"/>
      <sheetName val="총괄표 (2)"/>
      <sheetName val="CIF COST ITEM"/>
      <sheetName val="LeadSheet"/>
      <sheetName val="_DLA Standard Cost Report1__TCS"/>
      <sheetName val="Sheet"/>
      <sheetName val="Abutment "/>
      <sheetName val="POL"/>
      <sheetName val="Cul_detail"/>
      <sheetName val="TCS_Schedule (2)"/>
      <sheetName val="Earthwork MCW"/>
      <sheetName val="TCS Proposed"/>
      <sheetName val="DHP (4)"/>
      <sheetName val="DHP (5)"/>
      <sheetName val="DHP (6)"/>
      <sheetName val="sc cul 2"/>
      <sheetName val="sc cul 4 "/>
      <sheetName val="SHP"/>
      <sheetName val="SHP (2)"/>
      <sheetName val="SHP (3)"/>
      <sheetName val="cul-invSUBMITTED"/>
      <sheetName val="PLAN_FEB97"/>
      <sheetName val="Rev P"/>
      <sheetName val="conc-foot-gradeslab"/>
      <sheetName val="NAMES"/>
      <sheetName val="02"/>
      <sheetName val="03"/>
      <sheetName val="04"/>
      <sheetName val="estimate"/>
      <sheetName val="적용"/>
      <sheetName val="Base Assumptions"/>
      <sheetName val="AOR"/>
      <sheetName val="INDIGINEOUS_ITEMS_"/>
      <sheetName val="key_dates"/>
      <sheetName val="Main_Gate_House"/>
      <sheetName val="Factors_"/>
      <sheetName val="Budget_in_SAP"/>
      <sheetName val="Assumption_Inputs"/>
      <sheetName val="India_F&amp;S_Template"/>
      <sheetName val="ACS(1)"/>
      <sheetName val="FAS-C(4)"/>
      <sheetName val="CCTV(old)"/>
      <sheetName val="Fill_this_out_first___4"/>
      <sheetName val="Fill_this_out_first___5"/>
      <sheetName val="Load_Details-220kV1"/>
      <sheetName val="Civil_Boq1"/>
      <sheetName val="Material_1"/>
      <sheetName val="INDIGINEOUS_ITEMS_1"/>
      <sheetName val="key_dates1"/>
      <sheetName val="Main_Gate_House1"/>
      <sheetName val="Total_Quote1"/>
      <sheetName val="Factors_1"/>
      <sheetName val="Budget_in_SAP1"/>
      <sheetName val="Assumption_Inputs1"/>
      <sheetName val="India_F&amp;S_Template1"/>
      <sheetName val="Boq_-_Flats"/>
      <sheetName val="_"/>
      <sheetName val="Cleaning_&amp;_Grubbing"/>
      <sheetName val="Intro_"/>
      <sheetName val="Fcst_vs_Budgets"/>
      <sheetName val="Plant_&amp;__Machinery"/>
      <sheetName val="Fill_this_out_first___6"/>
      <sheetName val="PDF_Front2"/>
      <sheetName val="Simple_Letter2"/>
      <sheetName val="Overall_Summary2"/>
      <sheetName val="CSI_Summary2"/>
      <sheetName val="Section_1_Areas2"/>
      <sheetName val="Section_1_Summary2"/>
      <sheetName val="Section_12"/>
      <sheetName val="Section_2_Areas2"/>
      <sheetName val="Section_2_Summary2"/>
      <sheetName val="Section_22"/>
      <sheetName val="Section_3_Areas2"/>
      <sheetName val="Section_3_Summary2"/>
      <sheetName val="Section_32"/>
      <sheetName val="Section_4_Areas2"/>
      <sheetName val="Section_4_Summary2"/>
      <sheetName val="Section_42"/>
      <sheetName val="Section_5_Areas2"/>
      <sheetName val="Section_5_Summary2"/>
      <sheetName val="Section_52"/>
      <sheetName val="Sitework_Areas2"/>
      <sheetName val="Section_6_Areas2"/>
      <sheetName val="Section_6_Summary2"/>
      <sheetName val="Section_62"/>
      <sheetName val="Sitework_Summary2"/>
      <sheetName val="Comparison_Summary2"/>
      <sheetName val="Fill_this_out_first___7"/>
      <sheetName val="Salient_Features2"/>
      <sheetName val="IDC_AHK_2"/>
      <sheetName val="BOQ_Direct_selling_cost2"/>
      <sheetName val="Monthwise_breakup2"/>
      <sheetName val="Reinf_Analy2"/>
      <sheetName val="Power_anal2"/>
      <sheetName val="SHEET_12"/>
      <sheetName val="labour_coeff2"/>
      <sheetName val="PRECAST_lightconc-II2"/>
      <sheetName val="IO_List2"/>
      <sheetName val="Sebtion_1_SumMary2"/>
      <sheetName val="DLA_Standard_Cost_Report12"/>
      <sheetName val="Macro_custom_function2"/>
      <sheetName val="Pacakges_split2"/>
      <sheetName val="Basement_Budget2"/>
      <sheetName val="Extra_Item2"/>
      <sheetName val="TBAL9697_-group_wise__sdpl2"/>
      <sheetName val="schedule_nos2"/>
      <sheetName val="INPUT_SHEET2"/>
      <sheetName val="Stress_Calculation2"/>
      <sheetName val="DEPTH_CHART_(ORR)_L_S_2"/>
      <sheetName val="Name_List2"/>
      <sheetName val="Meas_-Hotel_Part2"/>
      <sheetName val="PA-_Consutant_2"/>
      <sheetName val="Break_up_Sheet2"/>
      <sheetName val="Cashflow_projection2"/>
      <sheetName val="1st_flr2"/>
      <sheetName val="Tender_Summary2"/>
      <sheetName val="Driveway_Beams2"/>
      <sheetName val="Staff_Acco_2"/>
      <sheetName val="Contract_Night_Staff2"/>
      <sheetName val="Contract_Day_Staff2"/>
      <sheetName val="Day_Shift2"/>
      <sheetName val="Night_Shift2"/>
      <sheetName val="Cat_A_Change_Control2"/>
      <sheetName val="RCC,Ret__Wall2"/>
      <sheetName val="Labour_productivity2"/>
      <sheetName val="Deduction_of_assets2"/>
      <sheetName val="Civil_Works2"/>
      <sheetName val="Fin_Sum2"/>
      <sheetName val="1st_Slab2"/>
      <sheetName val="Sun_E_Type2"/>
      <sheetName val="Project_Plan_-_WWW2"/>
      <sheetName val="As_per_PCA2"/>
      <sheetName val="BLOCK-A_(MEA_SHEET)2"/>
      <sheetName val="Order_Info2"/>
      <sheetName val="Approved_MTD_Proj_#'s2"/>
      <sheetName val="Scope_Reconciliation2"/>
      <sheetName val="FITZ_MORT_942"/>
      <sheetName val="Project_Budget_Worksheet2"/>
      <sheetName val="P&amp;L_-_AD2"/>
      <sheetName val="SPT_vs_PHI2"/>
      <sheetName val="MASTER_RATE_ANALYSIS2"/>
      <sheetName val="Fee_Rate_Summary2"/>
      <sheetName val="Deprec_2"/>
      <sheetName val="Capex_-_Hry2"/>
      <sheetName val="Rate_analysis2"/>
      <sheetName val="LEVEL_SHEET2"/>
      <sheetName val="SITE_OVERHEADS2"/>
      <sheetName val="WORK_TABLE2"/>
      <sheetName val="Sheet3_(2)2"/>
      <sheetName val="Structure_Bills_Qty2"/>
      <sheetName val="GF_Columns2"/>
      <sheetName val="Works_-_Quote_Sheet2"/>
      <sheetName val="Item-_Compact2"/>
      <sheetName val="PC_Master_List2"/>
      <sheetName val="Field_Values2"/>
      <sheetName val="Data_Forecast2"/>
      <sheetName val="SPS_DETAIL2"/>
      <sheetName val="Site_Dev_BOQ2"/>
      <sheetName val="\TCS,_NAGPUR-MANJIRI_C\PROGRES2"/>
      <sheetName val="MN_T_B_2"/>
      <sheetName val="Load_Details-220kV2"/>
      <sheetName val="Civil_Boq2"/>
      <sheetName val="Material_2"/>
      <sheetName val="BASIS_-DEC_082"/>
      <sheetName val="Basic_Rate2"/>
      <sheetName val="INDIGINEOUS_ITEMS_2"/>
      <sheetName val="DETAILED__BOQ2"/>
      <sheetName val="Master_Data_Sheet2"/>
      <sheetName val="final_abstract2"/>
      <sheetName val="Cement_recon_2"/>
      <sheetName val="key_dates2"/>
      <sheetName val="Main_Gate_House2"/>
      <sheetName val="Total_Quote2"/>
      <sheetName val="Factors_2"/>
      <sheetName val="Budget_in_SAP2"/>
      <sheetName val="Assumption_Inputs2"/>
      <sheetName val="India_F&amp;S_Template2"/>
      <sheetName val="Boq_-_Flats1"/>
      <sheetName val="_1"/>
      <sheetName val="Cleaning_&amp;_Grubbing1"/>
      <sheetName val="Intro_1"/>
      <sheetName val="Fcst_vs_Budgets1"/>
      <sheetName val="Plant_&amp;__Machinery1"/>
      <sheetName val="Loan Schedule"/>
      <sheetName val=" Acc. Sched."/>
      <sheetName val="hyperstatic-3"/>
      <sheetName val="Current Bill MB ref"/>
      <sheetName val="Data sheet"/>
      <sheetName val="loads at base of pier"/>
      <sheetName val="Door"/>
      <sheetName val="Per Unit"/>
      <sheetName val="Window"/>
      <sheetName val="Buying Schedule"/>
      <sheetName val="CRF Register"/>
      <sheetName val="E &amp; R"/>
      <sheetName val="98Price"/>
      <sheetName val="3MLKQ"/>
      <sheetName val="GN-ST-10"/>
      <sheetName val="beam-reinft-IIInd floor"/>
      <sheetName val="________"/>
      <sheetName val="Adimi_bldg1"/>
      <sheetName val="Pump_House1"/>
      <sheetName val="Fuel_Regu_Station1"/>
      <sheetName val="_TCS,_NAGPUR-MANJIRI_C_PROGRESS"/>
      <sheetName val="PointNo_5"/>
      <sheetName val="Material_Rates"/>
      <sheetName val="St_co_91_5lvl"/>
      <sheetName val="BOQ_T4B"/>
      <sheetName val="CCB"/>
      <sheetName val="REPAIR&amp; MAINT"/>
      <sheetName val="월별"/>
    </sheetNames>
    <sheetDataSet>
      <sheetData sheetId="0" refreshError="1">
        <row r="8">
          <cell r="D8" t="str">
            <v>Paramaz Avedisian Building</v>
          </cell>
        </row>
        <row r="9">
          <cell r="D9" t="str">
            <v>American University of Armenia</v>
          </cell>
        </row>
        <row r="10">
          <cell r="D10" t="str">
            <v>Yeravan, Armenia</v>
          </cell>
        </row>
        <row r="12">
          <cell r="D12" t="str">
            <v>Preliminary</v>
          </cell>
        </row>
        <row r="13">
          <cell r="D13" t="str">
            <v>Bills of Quantities</v>
          </cell>
        </row>
        <row r="14">
          <cell r="D14">
            <v>37802</v>
          </cell>
        </row>
        <row r="16">
          <cell r="D16">
            <v>1686997</v>
          </cell>
        </row>
        <row r="17">
          <cell r="D17">
            <v>510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D8" t="str">
            <v>Paramaz Avedisian Building</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8">
          <cell r="D8" t="str">
            <v>Paramaz Avedisian Building</v>
          </cell>
        </row>
      </sheetData>
      <sheetData sheetId="36">
        <row r="8">
          <cell r="D8" t="str">
            <v>Paramaz Avedisian Building</v>
          </cell>
        </row>
      </sheetData>
      <sheetData sheetId="37">
        <row r="8">
          <cell r="D8" t="str">
            <v>Paramaz Avedisian Building</v>
          </cell>
        </row>
      </sheetData>
      <sheetData sheetId="38">
        <row r="8">
          <cell r="D8" t="str">
            <v>Paramaz Avedisian Building</v>
          </cell>
        </row>
      </sheetData>
      <sheetData sheetId="39">
        <row r="8">
          <cell r="D8" t="str">
            <v>Paramaz Avedisian Building</v>
          </cell>
        </row>
      </sheetData>
      <sheetData sheetId="40">
        <row r="8">
          <cell r="D8" t="str">
            <v>Paramaz Avedisian Building</v>
          </cell>
        </row>
      </sheetData>
      <sheetData sheetId="41">
        <row r="8">
          <cell r="D8" t="str">
            <v>Paramaz Avedisian Building</v>
          </cell>
        </row>
      </sheetData>
      <sheetData sheetId="42">
        <row r="8">
          <cell r="D8" t="str">
            <v>Paramaz Avedisian Building</v>
          </cell>
        </row>
      </sheetData>
      <sheetData sheetId="43">
        <row r="8">
          <cell r="D8" t="str">
            <v>Paramaz Avedisian Building</v>
          </cell>
        </row>
      </sheetData>
      <sheetData sheetId="44">
        <row r="8">
          <cell r="D8" t="str">
            <v>Paramaz Avedisian Building</v>
          </cell>
        </row>
      </sheetData>
      <sheetData sheetId="45">
        <row r="8">
          <cell r="D8" t="str">
            <v>Paramaz Avedisian Building</v>
          </cell>
        </row>
      </sheetData>
      <sheetData sheetId="46">
        <row r="8">
          <cell r="D8" t="str">
            <v>Paramaz Avedisian Building</v>
          </cell>
        </row>
      </sheetData>
      <sheetData sheetId="47">
        <row r="8">
          <cell r="D8" t="str">
            <v>Paramaz Avedisian Building</v>
          </cell>
        </row>
      </sheetData>
      <sheetData sheetId="48">
        <row r="8">
          <cell r="D8" t="str">
            <v>Paramaz Avedisian Building</v>
          </cell>
        </row>
      </sheetData>
      <sheetData sheetId="49">
        <row r="8">
          <cell r="D8" t="str">
            <v>Paramaz Avedisian Building</v>
          </cell>
        </row>
      </sheetData>
      <sheetData sheetId="50">
        <row r="8">
          <cell r="D8" t="str">
            <v>Paramaz Avedisian Building</v>
          </cell>
        </row>
      </sheetData>
      <sheetData sheetId="51">
        <row r="8">
          <cell r="D8" t="str">
            <v>Paramaz Avedisian Building</v>
          </cell>
        </row>
      </sheetData>
      <sheetData sheetId="52">
        <row r="8">
          <cell r="D8" t="str">
            <v>Paramaz Avedisian Building</v>
          </cell>
        </row>
      </sheetData>
      <sheetData sheetId="53">
        <row r="8">
          <cell r="D8" t="str">
            <v>Paramaz Avedisian Building</v>
          </cell>
        </row>
      </sheetData>
      <sheetData sheetId="54">
        <row r="8">
          <cell r="D8" t="str">
            <v>Paramaz Avedisian Building</v>
          </cell>
        </row>
      </sheetData>
      <sheetData sheetId="55">
        <row r="8">
          <cell r="D8" t="str">
            <v>Paramaz Avedisian Building</v>
          </cell>
        </row>
      </sheetData>
      <sheetData sheetId="56">
        <row r="8">
          <cell r="D8" t="str">
            <v>Paramaz Avedisian Building</v>
          </cell>
        </row>
      </sheetData>
      <sheetData sheetId="57">
        <row r="8">
          <cell r="D8" t="str">
            <v>Paramaz Avedisian Building</v>
          </cell>
        </row>
      </sheetData>
      <sheetData sheetId="58">
        <row r="8">
          <cell r="D8" t="str">
            <v>Paramaz Avedisian Building</v>
          </cell>
        </row>
      </sheetData>
      <sheetData sheetId="59">
        <row r="8">
          <cell r="D8" t="str">
            <v>Paramaz Avedisian Building</v>
          </cell>
        </row>
      </sheetData>
      <sheetData sheetId="60">
        <row r="8">
          <cell r="D8" t="str">
            <v>Paramaz Avedisian Building</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refreshError="1"/>
      <sheetData sheetId="250" refreshError="1"/>
      <sheetData sheetId="251" refreshError="1"/>
      <sheetData sheetId="252" refreshError="1"/>
      <sheetData sheetId="253"/>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ow r="8">
          <cell r="D8" t="str">
            <v>Paramaz Avedisian Building</v>
          </cell>
        </row>
      </sheetData>
      <sheetData sheetId="291">
        <row r="8">
          <cell r="D8" t="str">
            <v>Paramaz Avedisian Building</v>
          </cell>
        </row>
      </sheetData>
      <sheetData sheetId="292">
        <row r="8">
          <cell r="D8" t="str">
            <v>Paramaz Avedisian Building</v>
          </cell>
        </row>
      </sheetData>
      <sheetData sheetId="293">
        <row r="8">
          <cell r="D8" t="str">
            <v>Paramaz Avedisian Building</v>
          </cell>
        </row>
      </sheetData>
      <sheetData sheetId="294">
        <row r="8">
          <cell r="D8" t="str">
            <v>Paramaz Avedisian Building</v>
          </cell>
        </row>
      </sheetData>
      <sheetData sheetId="295">
        <row r="8">
          <cell r="D8" t="str">
            <v>Paramaz Avedisian Building</v>
          </cell>
        </row>
      </sheetData>
      <sheetData sheetId="296">
        <row r="8">
          <cell r="D8" t="str">
            <v>Paramaz Avedisian Building</v>
          </cell>
        </row>
      </sheetData>
      <sheetData sheetId="297">
        <row r="8">
          <cell r="D8" t="str">
            <v>Paramaz Avedisian Building</v>
          </cell>
        </row>
      </sheetData>
      <sheetData sheetId="298">
        <row r="8">
          <cell r="D8" t="str">
            <v>Paramaz Avedisian Building</v>
          </cell>
        </row>
      </sheetData>
      <sheetData sheetId="299">
        <row r="8">
          <cell r="D8" t="str">
            <v>Paramaz Avedisian Building</v>
          </cell>
        </row>
      </sheetData>
      <sheetData sheetId="300">
        <row r="8">
          <cell r="D8" t="str">
            <v>Paramaz Avedisian Building</v>
          </cell>
        </row>
      </sheetData>
      <sheetData sheetId="301">
        <row r="8">
          <cell r="D8" t="str">
            <v>Paramaz Avedisian Building</v>
          </cell>
        </row>
      </sheetData>
      <sheetData sheetId="302">
        <row r="8">
          <cell r="D8" t="str">
            <v>Paramaz Avedisian Building</v>
          </cell>
        </row>
      </sheetData>
      <sheetData sheetId="303">
        <row r="8">
          <cell r="D8" t="str">
            <v>Paramaz Avedisian Building</v>
          </cell>
        </row>
      </sheetData>
      <sheetData sheetId="304">
        <row r="8">
          <cell r="D8" t="str">
            <v>Paramaz Avedisian Building</v>
          </cell>
        </row>
      </sheetData>
      <sheetData sheetId="305">
        <row r="8">
          <cell r="D8" t="str">
            <v>Paramaz Avedisian Building</v>
          </cell>
        </row>
      </sheetData>
      <sheetData sheetId="306">
        <row r="8">
          <cell r="D8" t="str">
            <v>Paramaz Avedisian Building</v>
          </cell>
        </row>
      </sheetData>
      <sheetData sheetId="307">
        <row r="8">
          <cell r="D8" t="str">
            <v>Paramaz Avedisian Building</v>
          </cell>
        </row>
      </sheetData>
      <sheetData sheetId="308">
        <row r="8">
          <cell r="D8" t="str">
            <v>Paramaz Avedisian Building</v>
          </cell>
        </row>
      </sheetData>
      <sheetData sheetId="309">
        <row r="8">
          <cell r="D8" t="str">
            <v>Paramaz Avedisian Building</v>
          </cell>
        </row>
      </sheetData>
      <sheetData sheetId="310">
        <row r="8">
          <cell r="D8" t="str">
            <v>Paramaz Avedisian Building</v>
          </cell>
        </row>
      </sheetData>
      <sheetData sheetId="311">
        <row r="8">
          <cell r="D8" t="str">
            <v>Paramaz Avedisian Building</v>
          </cell>
        </row>
      </sheetData>
      <sheetData sheetId="312">
        <row r="8">
          <cell r="D8" t="str">
            <v>Paramaz Avedisian Building</v>
          </cell>
        </row>
      </sheetData>
      <sheetData sheetId="313">
        <row r="8">
          <cell r="D8" t="str">
            <v>Paramaz Avedisian Building</v>
          </cell>
        </row>
      </sheetData>
      <sheetData sheetId="314">
        <row r="8">
          <cell r="D8" t="str">
            <v>Paramaz Avedisian Building</v>
          </cell>
        </row>
      </sheetData>
      <sheetData sheetId="315">
        <row r="8">
          <cell r="D8" t="str">
            <v>Paramaz Avedisian Building</v>
          </cell>
        </row>
      </sheetData>
      <sheetData sheetId="316">
        <row r="8">
          <cell r="D8" t="str">
            <v>Paramaz Avedisian Building</v>
          </cell>
        </row>
      </sheetData>
      <sheetData sheetId="317">
        <row r="8">
          <cell r="D8" t="str">
            <v>Paramaz Avedisian Building</v>
          </cell>
        </row>
      </sheetData>
      <sheetData sheetId="318">
        <row r="8">
          <cell r="D8" t="str">
            <v>Paramaz Avedisian Building</v>
          </cell>
        </row>
      </sheetData>
      <sheetData sheetId="319">
        <row r="8">
          <cell r="D8" t="str">
            <v>Paramaz Avedisian Building</v>
          </cell>
        </row>
      </sheetData>
      <sheetData sheetId="320">
        <row r="8">
          <cell r="D8" t="str">
            <v>Paramaz Avedisian Building</v>
          </cell>
        </row>
      </sheetData>
      <sheetData sheetId="321">
        <row r="8">
          <cell r="D8" t="str">
            <v>Paramaz Avedisian Building</v>
          </cell>
        </row>
      </sheetData>
      <sheetData sheetId="322">
        <row r="8">
          <cell r="D8" t="str">
            <v>Paramaz Avedisian Building</v>
          </cell>
        </row>
      </sheetData>
      <sheetData sheetId="323">
        <row r="8">
          <cell r="D8" t="str">
            <v>Paramaz Avedisian Building</v>
          </cell>
        </row>
      </sheetData>
      <sheetData sheetId="324">
        <row r="8">
          <cell r="D8" t="str">
            <v>Paramaz Avedisian Building</v>
          </cell>
        </row>
      </sheetData>
      <sheetData sheetId="325">
        <row r="8">
          <cell r="D8" t="str">
            <v>Paramaz Avedisian Building</v>
          </cell>
        </row>
      </sheetData>
      <sheetData sheetId="326">
        <row r="8">
          <cell r="D8" t="str">
            <v>Paramaz Avedisian Building</v>
          </cell>
        </row>
      </sheetData>
      <sheetData sheetId="327">
        <row r="8">
          <cell r="D8" t="str">
            <v>Paramaz Avedisian Building</v>
          </cell>
        </row>
      </sheetData>
      <sheetData sheetId="328">
        <row r="8">
          <cell r="D8" t="str">
            <v>Paramaz Avedisian Building</v>
          </cell>
        </row>
      </sheetData>
      <sheetData sheetId="329">
        <row r="8">
          <cell r="D8" t="str">
            <v>Paramaz Avedisian Building</v>
          </cell>
        </row>
      </sheetData>
      <sheetData sheetId="330">
        <row r="8">
          <cell r="D8" t="str">
            <v>Paramaz Avedisian Building</v>
          </cell>
        </row>
      </sheetData>
      <sheetData sheetId="331">
        <row r="8">
          <cell r="D8" t="str">
            <v>Paramaz Avedisian Building</v>
          </cell>
        </row>
      </sheetData>
      <sheetData sheetId="332">
        <row r="8">
          <cell r="D8" t="str">
            <v>Paramaz Avedisian Building</v>
          </cell>
        </row>
      </sheetData>
      <sheetData sheetId="333">
        <row r="8">
          <cell r="D8" t="str">
            <v>Paramaz Avedisian Building</v>
          </cell>
        </row>
      </sheetData>
      <sheetData sheetId="334">
        <row r="8">
          <cell r="D8" t="str">
            <v>Paramaz Avedisian Building</v>
          </cell>
        </row>
      </sheetData>
      <sheetData sheetId="335">
        <row r="8">
          <cell r="D8" t="str">
            <v>Paramaz Avedisian Building</v>
          </cell>
        </row>
      </sheetData>
      <sheetData sheetId="336">
        <row r="8">
          <cell r="D8" t="str">
            <v>Paramaz Avedisian Building</v>
          </cell>
        </row>
      </sheetData>
      <sheetData sheetId="337">
        <row r="8">
          <cell r="D8" t="str">
            <v>Paramaz Avedisian Building</v>
          </cell>
        </row>
      </sheetData>
      <sheetData sheetId="338">
        <row r="8">
          <cell r="D8" t="str">
            <v>Paramaz Avedisian Building</v>
          </cell>
        </row>
      </sheetData>
      <sheetData sheetId="339">
        <row r="8">
          <cell r="D8" t="str">
            <v>Paramaz Avedisian Building</v>
          </cell>
        </row>
      </sheetData>
      <sheetData sheetId="340">
        <row r="8">
          <cell r="D8" t="str">
            <v>Paramaz Avedisian Building</v>
          </cell>
        </row>
      </sheetData>
      <sheetData sheetId="341">
        <row r="8">
          <cell r="D8" t="str">
            <v>Paramaz Avedisian Building</v>
          </cell>
        </row>
      </sheetData>
      <sheetData sheetId="342">
        <row r="8">
          <cell r="D8" t="str">
            <v>Paramaz Avedisian Building</v>
          </cell>
        </row>
      </sheetData>
      <sheetData sheetId="343">
        <row r="8">
          <cell r="D8" t="str">
            <v>Paramaz Avedisian Building</v>
          </cell>
        </row>
      </sheetData>
      <sheetData sheetId="344">
        <row r="8">
          <cell r="D8" t="str">
            <v>Paramaz Avedisian Building</v>
          </cell>
        </row>
      </sheetData>
      <sheetData sheetId="345">
        <row r="8">
          <cell r="D8" t="str">
            <v>Paramaz Avedisian Building</v>
          </cell>
        </row>
      </sheetData>
      <sheetData sheetId="346">
        <row r="8">
          <cell r="D8" t="str">
            <v>Paramaz Avedisian Building</v>
          </cell>
        </row>
      </sheetData>
      <sheetData sheetId="347">
        <row r="8">
          <cell r="D8" t="str">
            <v>Paramaz Avedisian Building</v>
          </cell>
        </row>
      </sheetData>
      <sheetData sheetId="348">
        <row r="8">
          <cell r="D8" t="str">
            <v>Paramaz Avedisian Building</v>
          </cell>
        </row>
      </sheetData>
      <sheetData sheetId="349">
        <row r="8">
          <cell r="D8" t="str">
            <v>Paramaz Avedisian Building</v>
          </cell>
        </row>
      </sheetData>
      <sheetData sheetId="350">
        <row r="8">
          <cell r="D8" t="str">
            <v>Paramaz Avedisian Building</v>
          </cell>
        </row>
      </sheetData>
      <sheetData sheetId="351">
        <row r="8">
          <cell r="D8" t="str">
            <v>Paramaz Avedisian Building</v>
          </cell>
        </row>
      </sheetData>
      <sheetData sheetId="352">
        <row r="8">
          <cell r="D8" t="str">
            <v>Paramaz Avedisian Building</v>
          </cell>
        </row>
      </sheetData>
      <sheetData sheetId="353">
        <row r="8">
          <cell r="D8" t="str">
            <v>Paramaz Avedisian Building</v>
          </cell>
        </row>
      </sheetData>
      <sheetData sheetId="354">
        <row r="8">
          <cell r="D8" t="str">
            <v>Paramaz Avedisian Building</v>
          </cell>
        </row>
      </sheetData>
      <sheetData sheetId="355">
        <row r="8">
          <cell r="D8" t="str">
            <v>Paramaz Avedisian Building</v>
          </cell>
        </row>
      </sheetData>
      <sheetData sheetId="356">
        <row r="8">
          <cell r="D8" t="str">
            <v>Paramaz Avedisian Building</v>
          </cell>
        </row>
      </sheetData>
      <sheetData sheetId="357">
        <row r="8">
          <cell r="D8" t="str">
            <v>Paramaz Avedisian Building</v>
          </cell>
        </row>
      </sheetData>
      <sheetData sheetId="358">
        <row r="8">
          <cell r="D8" t="str">
            <v>Paramaz Avedisian Building</v>
          </cell>
        </row>
      </sheetData>
      <sheetData sheetId="359">
        <row r="8">
          <cell r="D8" t="str">
            <v>Paramaz Avedisian Building</v>
          </cell>
        </row>
      </sheetData>
      <sheetData sheetId="360">
        <row r="8">
          <cell r="D8" t="str">
            <v>Paramaz Avedisian Building</v>
          </cell>
        </row>
      </sheetData>
      <sheetData sheetId="361">
        <row r="8">
          <cell r="D8" t="str">
            <v>Paramaz Avedisian Building</v>
          </cell>
        </row>
      </sheetData>
      <sheetData sheetId="362">
        <row r="8">
          <cell r="D8" t="str">
            <v>Paramaz Avedisian Building</v>
          </cell>
        </row>
      </sheetData>
      <sheetData sheetId="363">
        <row r="8">
          <cell r="D8" t="str">
            <v>Paramaz Avedisian Building</v>
          </cell>
        </row>
      </sheetData>
      <sheetData sheetId="364">
        <row r="8">
          <cell r="D8" t="str">
            <v>Paramaz Avedisian Building</v>
          </cell>
        </row>
      </sheetData>
      <sheetData sheetId="365">
        <row r="8">
          <cell r="D8" t="str">
            <v>Paramaz Avedisian Building</v>
          </cell>
        </row>
      </sheetData>
      <sheetData sheetId="366">
        <row r="8">
          <cell r="D8" t="str">
            <v>Paramaz Avedisian Building</v>
          </cell>
        </row>
      </sheetData>
      <sheetData sheetId="367">
        <row r="8">
          <cell r="D8" t="str">
            <v>Paramaz Avedisian Building</v>
          </cell>
        </row>
      </sheetData>
      <sheetData sheetId="368">
        <row r="8">
          <cell r="D8" t="str">
            <v>Paramaz Avedisian Building</v>
          </cell>
        </row>
      </sheetData>
      <sheetData sheetId="369">
        <row r="8">
          <cell r="D8" t="str">
            <v>Paramaz Avedisian Building</v>
          </cell>
        </row>
      </sheetData>
      <sheetData sheetId="370">
        <row r="8">
          <cell r="D8" t="str">
            <v>Paramaz Avedisian Building</v>
          </cell>
        </row>
      </sheetData>
      <sheetData sheetId="371">
        <row r="8">
          <cell r="D8" t="str">
            <v>Paramaz Avedisian Building</v>
          </cell>
        </row>
      </sheetData>
      <sheetData sheetId="372">
        <row r="8">
          <cell r="D8" t="str">
            <v>Paramaz Avedisian Building</v>
          </cell>
        </row>
      </sheetData>
      <sheetData sheetId="373">
        <row r="8">
          <cell r="D8" t="str">
            <v>Paramaz Avedisian Building</v>
          </cell>
        </row>
      </sheetData>
      <sheetData sheetId="374">
        <row r="8">
          <cell r="D8" t="str">
            <v>Paramaz Avedisian Building</v>
          </cell>
        </row>
      </sheetData>
      <sheetData sheetId="375">
        <row r="8">
          <cell r="D8" t="str">
            <v>Paramaz Avedisian Building</v>
          </cell>
        </row>
      </sheetData>
      <sheetData sheetId="376">
        <row r="8">
          <cell r="D8" t="str">
            <v>Paramaz Avedisian Building</v>
          </cell>
        </row>
      </sheetData>
      <sheetData sheetId="377">
        <row r="8">
          <cell r="D8" t="str">
            <v>Paramaz Avedisian Building</v>
          </cell>
        </row>
      </sheetData>
      <sheetData sheetId="378">
        <row r="8">
          <cell r="D8" t="str">
            <v>Paramaz Avedisian Building</v>
          </cell>
        </row>
      </sheetData>
      <sheetData sheetId="379">
        <row r="8">
          <cell r="D8" t="str">
            <v>Paramaz Avedisian Building</v>
          </cell>
        </row>
      </sheetData>
      <sheetData sheetId="380">
        <row r="8">
          <cell r="D8" t="str">
            <v>Paramaz Avedisian Building</v>
          </cell>
        </row>
      </sheetData>
      <sheetData sheetId="381">
        <row r="8">
          <cell r="D8" t="str">
            <v>Paramaz Avedisian Building</v>
          </cell>
        </row>
      </sheetData>
      <sheetData sheetId="382">
        <row r="8">
          <cell r="D8" t="str">
            <v>Paramaz Avedisian Building</v>
          </cell>
        </row>
      </sheetData>
      <sheetData sheetId="383">
        <row r="8">
          <cell r="D8" t="str">
            <v>Paramaz Avedisian Building</v>
          </cell>
        </row>
      </sheetData>
      <sheetData sheetId="384">
        <row r="8">
          <cell r="D8" t="str">
            <v>Paramaz Avedisian Building</v>
          </cell>
        </row>
      </sheetData>
      <sheetData sheetId="385">
        <row r="8">
          <cell r="D8" t="str">
            <v>Paramaz Avedisian Building</v>
          </cell>
        </row>
      </sheetData>
      <sheetData sheetId="386">
        <row r="8">
          <cell r="D8" t="str">
            <v>Paramaz Avedisian Building</v>
          </cell>
        </row>
      </sheetData>
      <sheetData sheetId="387">
        <row r="8">
          <cell r="D8" t="str">
            <v>Paramaz Avedisian Building</v>
          </cell>
        </row>
      </sheetData>
      <sheetData sheetId="388">
        <row r="8">
          <cell r="D8" t="str">
            <v>Paramaz Avedisian Building</v>
          </cell>
        </row>
      </sheetData>
      <sheetData sheetId="389">
        <row r="8">
          <cell r="D8" t="str">
            <v>Paramaz Avedisian Building</v>
          </cell>
        </row>
      </sheetData>
      <sheetData sheetId="390">
        <row r="8">
          <cell r="D8" t="str">
            <v>Paramaz Avedisian Building</v>
          </cell>
        </row>
      </sheetData>
      <sheetData sheetId="391" refreshError="1"/>
      <sheetData sheetId="392" refreshError="1"/>
      <sheetData sheetId="393" refreshError="1"/>
      <sheetData sheetId="394">
        <row r="8">
          <cell r="D8" t="str">
            <v>Paramaz Avedisian Building</v>
          </cell>
        </row>
      </sheetData>
      <sheetData sheetId="395">
        <row r="8">
          <cell r="D8" t="str">
            <v>Paramaz Avedisian Building</v>
          </cell>
        </row>
      </sheetData>
      <sheetData sheetId="396"/>
      <sheetData sheetId="397"/>
      <sheetData sheetId="398"/>
      <sheetData sheetId="399">
        <row r="8">
          <cell r="D8" t="str">
            <v>Paramaz Avedisian Building</v>
          </cell>
        </row>
      </sheetData>
      <sheetData sheetId="400">
        <row r="8">
          <cell r="D8" t="str">
            <v>Paramaz Avedisian Building</v>
          </cell>
        </row>
      </sheetData>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refreshError="1"/>
      <sheetData sheetId="715" refreshError="1"/>
      <sheetData sheetId="716" refreshError="1"/>
      <sheetData sheetId="717" refreshError="1"/>
      <sheetData sheetId="718">
        <row r="8">
          <cell r="D8" t="str">
            <v>Paramaz Avedisian Building</v>
          </cell>
        </row>
      </sheetData>
      <sheetData sheetId="719">
        <row r="8">
          <cell r="D8" t="str">
            <v>Paramaz Avedisian Building</v>
          </cell>
        </row>
      </sheetData>
      <sheetData sheetId="720"/>
      <sheetData sheetId="721"/>
      <sheetData sheetId="722">
        <row r="8">
          <cell r="D8" t="str">
            <v>Paramaz Avedisian Building</v>
          </cell>
        </row>
      </sheetData>
      <sheetData sheetId="723">
        <row r="8">
          <cell r="D8" t="str">
            <v>Paramaz Avedisian Building</v>
          </cell>
        </row>
      </sheetData>
      <sheetData sheetId="724"/>
      <sheetData sheetId="725"/>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UTINY"/>
      <sheetName val="EMD"/>
      <sheetName val="CO-EFF."/>
      <sheetName val="comperitive"/>
      <sheetName val="sheet3"/>
      <sheetName val="Sheet4"/>
      <sheetName val="Sheet5"/>
      <sheetName val="Sheet6"/>
      <sheetName val="sheeet7"/>
      <sheetName val="INTSHEET"/>
      <sheetName val="INTSHEET3"/>
      <sheetName val="A.O.R."/>
      <sheetName val="Measurment"/>
      <sheetName val="Package-2"/>
      <sheetName val="CO-EFF_"/>
      <sheetName val="A_O_R_"/>
      <sheetName val="A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
      <sheetName val="EARTH"/>
      <sheetName val="GBW"/>
      <sheetName val="WSRSS"/>
      <sheetName val=" Steel Work"/>
      <sheetName val="ROADS"/>
      <sheetName val="TOTOL OF SECTION"/>
      <sheetName val="Fee Rate Summary"/>
      <sheetName val="PRECAST lightconc-II"/>
      <sheetName val="INDEX"/>
      <sheetName val="AREAS"/>
      <sheetName val="SITE OVERHEADS"/>
      <sheetName val="PCS DATA"/>
      <sheetName val="Names&amp;Cases"/>
      <sheetName val="WORK TABLE"/>
      <sheetName val="Design"/>
      <sheetName val="BOQ"/>
      <sheetName val="환율"/>
      <sheetName val="Fill this out first..."/>
      <sheetName val="3. Elemental Summary"/>
      <sheetName val="9. Package split - Cost "/>
      <sheetName val="10. &amp; 11. Rate Code &amp; BQ"/>
      <sheetName val="12a. CFTable"/>
      <sheetName val="dlvoid"/>
      <sheetName val="Data"/>
      <sheetName val="Lead"/>
      <sheetName val="girder"/>
      <sheetName val="TBAL9697 -group wise  sdpl"/>
      <sheetName val="Cost summary"/>
      <sheetName val="labour coeff"/>
      <sheetName val="p&amp;m"/>
      <sheetName val="Reference Information"/>
      <sheetName val="Employee List"/>
      <sheetName val="Sales Office"/>
      <sheetName val="BOQ -Lab"/>
      <sheetName val="Sheet3"/>
      <sheetName val="list"/>
      <sheetName val="Analysis"/>
      <sheetName val="Cost of O &amp; O"/>
      <sheetName val="Sqn_Abs"/>
      <sheetName val="Fin Sum"/>
      <sheetName val="INTRO"/>
      <sheetName val="Codes"/>
      <sheetName val="DP"/>
      <sheetName val="Input"/>
      <sheetName val="Phasing"/>
      <sheetName val="Background"/>
      <sheetName val="m"/>
      <sheetName val="Site Dev BOQ"/>
      <sheetName val="VCH-SLC"/>
      <sheetName val="Supplier"/>
      <sheetName val="Build-up"/>
      <sheetName val="Sheet2"/>
      <sheetName val="Rate analysis"/>
      <sheetName val="RA-markate"/>
      <sheetName val="Base data Security Procedures"/>
      <sheetName val="SCurv (3)"/>
      <sheetName val="INDIGINEOUS ITEMS "/>
      <sheetName val="calcul"/>
      <sheetName val="07"/>
      <sheetName val="Sheet1"/>
      <sheetName val="summary"/>
      <sheetName val="Pier -AC"/>
      <sheetName val="Cargo-AC"/>
      <sheetName val="renovation "/>
      <sheetName val="new piloty"/>
      <sheetName val="Pier -VENT"/>
      <sheetName val="BMS -pier"/>
      <sheetName val="Cargo -Vent"/>
      <sheetName val="BMS -cargo"/>
      <sheetName val="IDCCALHYD-GOO"/>
      <sheetName val="Costing"/>
      <sheetName val="BOQ "/>
      <sheetName val="Flooring"/>
      <sheetName val="ELEC_BOQ"/>
      <sheetName val="PHE"/>
      <sheetName val="#REF"/>
      <sheetName val="Headings"/>
      <sheetName val="IO LIST"/>
      <sheetName val="Conc-Site"/>
      <sheetName val="Shut"/>
      <sheetName val="T Crane"/>
      <sheetName val="OH"/>
      <sheetName val="TS"/>
      <sheetName val="SDF I"/>
      <sheetName val="Legend"/>
      <sheetName val="Civil Boq"/>
      <sheetName val="Assumptions"/>
      <sheetName val="BOQ (2)"/>
      <sheetName val="BOQ_Direct_selling cost"/>
      <sheetName val="_Steel_Work"/>
      <sheetName val="TOTOL_OF_SECTION"/>
      <sheetName val="Fee_Rate_Summary"/>
      <sheetName val="PRECAST_lightconc-II"/>
      <sheetName val="SITE_OVERHEADS"/>
      <sheetName val="Fill_this_out_first___"/>
      <sheetName val="Data Input"/>
      <sheetName val="SGS ACQ"/>
      <sheetName val="final abstract"/>
      <sheetName val="Model"/>
      <sheetName val="CONSTRUCTION COMPONENT"/>
      <sheetName val="RCC Rates"/>
      <sheetName val="FORM7"/>
      <sheetName val="Labour productivity"/>
      <sheetName val="Tender Summary"/>
      <sheetName val="PARASITIC"/>
      <sheetName val="status"/>
      <sheetName val="RA_EIL"/>
      <sheetName val="RA_MKT_QUOTE"/>
      <sheetName val="currency"/>
      <sheetName val="Switch costs lookup"/>
      <sheetName val="Eqpmnt Plng"/>
      <sheetName val="Meas.-Hotel Part"/>
      <sheetName val="A.O.R."/>
      <sheetName val="SA Input"/>
      <sheetName val="NT-Expan 50mm UBF"/>
      <sheetName val="ANNX - I ( a )"/>
      <sheetName val="Material "/>
      <sheetName val="Labour &amp; Plant"/>
      <sheetName val="strain"/>
      <sheetName val="DetEst"/>
      <sheetName val="labour"/>
      <sheetName val="concrete"/>
      <sheetName val="precast RC element"/>
      <sheetName val="Package 2"/>
      <sheetName val=" working Sheet"/>
      <sheetName val="DSLP"/>
      <sheetName val="MB.Prod"/>
      <sheetName val="SILICATE"/>
      <sheetName val="factors"/>
      <sheetName val="STDEV-M30 (2)"/>
      <sheetName val="Preside"/>
      <sheetName val="Staff Acco."/>
      <sheetName val="Data sheet"/>
      <sheetName val="Per Unit"/>
      <sheetName val="Customize Your Purchase Order"/>
      <sheetName val="Summ"/>
      <sheetName val="Fossil_DCF"/>
      <sheetName val="Material week"/>
      <sheetName val="Intaccrual"/>
      <sheetName val="SBU"/>
      <sheetName val="tdint"/>
      <sheetName val="재1"/>
      <sheetName val="InputPO_Del"/>
      <sheetName val="Break_Up"/>
      <sheetName val="RESULT"/>
      <sheetName val="lsd"/>
      <sheetName val="YTD"/>
      <sheetName val="crews"/>
      <sheetName val="P4-B"/>
      <sheetName val="Invoice"/>
      <sheetName val="Sheet 1"/>
      <sheetName val="M.R.List (2)"/>
      <sheetName val="Reception block"/>
      <sheetName val="Painting"/>
      <sheetName val="BASIS -DEC 08"/>
      <sheetName val="Extra Item"/>
      <sheetName val="Database"/>
      <sheetName val="SCHEDULE"/>
      <sheetName val="schedule nos"/>
      <sheetName val="VEC"/>
      <sheetName val="PARAMETRES"/>
      <sheetName val="Estimation"/>
      <sheetName val="cubes_M20"/>
      <sheetName val="Pier_-AC"/>
      <sheetName val="renovation_"/>
      <sheetName val="new_piloty"/>
      <sheetName val="Pier_-VENT"/>
      <sheetName val="BMS_-pier"/>
      <sheetName val="Cargo_-Vent"/>
      <sheetName val="BMS_-cargo"/>
      <sheetName val="precast_RC_element"/>
      <sheetName val="Package_2"/>
      <sheetName val="_working_Sheet"/>
      <sheetName val="FT-05-02IsoBOM"/>
      <sheetName val="Int Dep"/>
      <sheetName val="[BOQ.xls][BOQ.xls]d_m_yy______2"/>
      <sheetName val="storm water1"/>
      <sheetName val="Brand"/>
      <sheetName val="PackSize"/>
      <sheetName val="PackagingType"/>
      <sheetName val="Plant"/>
      <sheetName val="ProductHierarchy"/>
      <sheetName val="PurchGroup"/>
      <sheetName val="Sub-brand"/>
      <sheetName val="UOM"/>
      <sheetName val="Variant"/>
      <sheetName val="Annexue B"/>
      <sheetName val=""/>
      <sheetName val="Manpower"/>
      <sheetName val="OVERHEADS"/>
      <sheetName val="INPUT SHEET"/>
      <sheetName val="RES-PLANNING"/>
      <sheetName val="Set"/>
      <sheetName val="_Steel_Work1"/>
      <sheetName val="TOTOL_OF_SECTION1"/>
      <sheetName val="Fee_Rate_Summary1"/>
      <sheetName val="PRECAST_lightconc-II1"/>
      <sheetName val="SITE_OVERHEADS1"/>
      <sheetName val="WORK_TABLE"/>
      <sheetName val="Fill_this_out_first___1"/>
      <sheetName val="3__Elemental_Summary"/>
      <sheetName val="9__Package_split_-_Cost_"/>
      <sheetName val="10__&amp;_11__Rate_Code_&amp;_BQ"/>
      <sheetName val="12a__CFTable"/>
      <sheetName val="Site_Dev_BOQ"/>
      <sheetName val="TBAL9697_-group_wise__sdpl"/>
      <sheetName val="PCS_DATA"/>
      <sheetName val="Cost_summary"/>
      <sheetName val="labour_coeff"/>
      <sheetName val="Reference_Information"/>
      <sheetName val="Employee_List"/>
      <sheetName val="Sales_Office"/>
      <sheetName val="Fin_Sum"/>
      <sheetName val="Rate_analysis"/>
      <sheetName val="BOQ_-Lab"/>
      <sheetName val="Base_data_Security_Procedures"/>
      <sheetName val="SCurv_(3)"/>
      <sheetName val="INDIGINEOUS_ITEMS_"/>
      <sheetName val="Cost_of_O_&amp;_O"/>
      <sheetName val="BOQ_"/>
      <sheetName val="IO_LIST"/>
      <sheetName val="T_Crane"/>
      <sheetName val="SDF_I"/>
      <sheetName val="Civil_Boq"/>
      <sheetName val="Labour_productivity"/>
      <sheetName val="Tender_Summary"/>
      <sheetName val="BOQ_(2)"/>
      <sheetName val="final_abstract"/>
      <sheetName val="Data_Input"/>
      <sheetName val="SGS_ACQ"/>
      <sheetName val="BOQ_Direct_selling_cost"/>
      <sheetName val="Meas_-Hotel_Part"/>
      <sheetName val="Material_"/>
      <sheetName val="Labour_&amp;_Plant"/>
      <sheetName val="RCC_Rates"/>
      <sheetName val="CONSTRUCTION_COMPONENT"/>
      <sheetName val="A_O_R_"/>
      <sheetName val="Switch_costs_lookup"/>
      <sheetName val="Eqpmnt_Plng"/>
      <sheetName val="Data_sheet"/>
      <sheetName val="Per_Unit"/>
      <sheetName val="BASIS_-DEC_08"/>
      <sheetName val="MB_Prod"/>
      <sheetName val="Extra_Item"/>
      <sheetName val="schedule_nos"/>
      <sheetName val="SA_Input"/>
      <sheetName val="NT-Expan_50mm_UBF"/>
      <sheetName val="ANNX_-_I_(_a_)"/>
      <sheetName val="Customize_Your_Purchase_Order"/>
      <sheetName val="STDEV-M30_(2)"/>
      <sheetName val="Sheet3 (2)"/>
      <sheetName val="CCTV_EST1"/>
      <sheetName val="_Steel_Work2"/>
      <sheetName val="TOTOL_OF_SECTION2"/>
      <sheetName val="Fee_Rate_Summary2"/>
      <sheetName val="PRECAST_lightconc-II2"/>
      <sheetName val="SITE_OVERHEADS2"/>
      <sheetName val="WORK_TABLE1"/>
      <sheetName val="Fill_this_out_first___2"/>
      <sheetName val="3__Elemental_Summary1"/>
      <sheetName val="9__Package_split_-_Cost_1"/>
      <sheetName val="10__&amp;_11__Rate_Code_&amp;_BQ1"/>
      <sheetName val="12a__CFTable1"/>
      <sheetName val="Site_Dev_BOQ1"/>
      <sheetName val="TBAL9697_-group_wise__sdpl1"/>
      <sheetName val="PCS_DATA1"/>
      <sheetName val="Cost_summary1"/>
      <sheetName val="labour_coeff1"/>
      <sheetName val="Reference_Information1"/>
      <sheetName val="Employee_List1"/>
      <sheetName val="Sales_Office1"/>
      <sheetName val="Fin_Sum1"/>
      <sheetName val="Rate_analysis1"/>
      <sheetName val="BOQ_-Lab1"/>
      <sheetName val="Base_data_Security_Procedures1"/>
      <sheetName val="SCurv_(3)1"/>
      <sheetName val="Pier_-AC1"/>
      <sheetName val="renovation_1"/>
      <sheetName val="new_piloty1"/>
      <sheetName val="Pier_-VENT1"/>
      <sheetName val="BMS_-pier1"/>
      <sheetName val="Cargo_-Vent1"/>
      <sheetName val="BMS_-cargo1"/>
      <sheetName val="INDIGINEOUS_ITEMS_1"/>
      <sheetName val="Cost_of_O_&amp;_O1"/>
      <sheetName val="BOQ_1"/>
      <sheetName val="IO_LIST1"/>
      <sheetName val="T_Crane1"/>
      <sheetName val="SDF_I1"/>
      <sheetName val="Civil_Boq1"/>
      <sheetName val="Labour_productivity1"/>
      <sheetName val="Tender_Summary1"/>
      <sheetName val="BOQ_(2)1"/>
      <sheetName val="final_abstract1"/>
      <sheetName val="Data_Input1"/>
      <sheetName val="SGS_ACQ1"/>
      <sheetName val="BOQ_Direct_selling_cost1"/>
      <sheetName val="Meas_-Hotel_Part1"/>
      <sheetName val="Material_1"/>
      <sheetName val="Labour_&amp;_Plant1"/>
      <sheetName val="RCC_Rates1"/>
      <sheetName val="CONSTRUCTION_COMPONENT1"/>
      <sheetName val="A_O_R_1"/>
      <sheetName val="Switch_costs_lookup1"/>
      <sheetName val="Eqpmnt_Plng1"/>
      <sheetName val="Data_sheet1"/>
      <sheetName val="Per_Unit1"/>
      <sheetName val="precast_RC_element1"/>
      <sheetName val="Package_21"/>
      <sheetName val="_working_Sheet1"/>
      <sheetName val="BASIS_-DEC_081"/>
      <sheetName val="MB_Prod1"/>
      <sheetName val="Extra_Item1"/>
      <sheetName val="schedule_nos1"/>
      <sheetName val="SA_Input1"/>
      <sheetName val="NT-Expan_50mm_UBF1"/>
      <sheetName val="ANNX_-_I_(_a_)1"/>
      <sheetName val="Customize_Your_Purchase_Order1"/>
      <sheetName val="STDEV-M30_(2)1"/>
      <sheetName val="_Steel_Work3"/>
      <sheetName val="TOTOL_OF_SECTION3"/>
      <sheetName val="Fee_Rate_Summary3"/>
      <sheetName val="PRECAST_lightconc-II3"/>
      <sheetName val="SITE_OVERHEADS3"/>
      <sheetName val="WORK_TABLE2"/>
      <sheetName val="Fill_this_out_first___3"/>
      <sheetName val="3__Elemental_Summary2"/>
      <sheetName val="9__Package_split_-_Cost_2"/>
      <sheetName val="10__&amp;_11__Rate_Code_&amp;_BQ2"/>
      <sheetName val="12a__CFTable2"/>
      <sheetName val="Site_Dev_BOQ2"/>
      <sheetName val="TBAL9697_-group_wise__sdpl2"/>
      <sheetName val="PCS_DATA2"/>
      <sheetName val="Cost_summary2"/>
      <sheetName val="labour_coeff2"/>
      <sheetName val="Reference_Information2"/>
      <sheetName val="Employee_List2"/>
      <sheetName val="Sales_Office2"/>
      <sheetName val="Fin_Sum2"/>
      <sheetName val="Rate_analysis2"/>
      <sheetName val="BOQ_-Lab2"/>
      <sheetName val="Base_data_Security_Procedures2"/>
      <sheetName val="SCurv_(3)2"/>
      <sheetName val="Pier_-AC2"/>
      <sheetName val="renovation_2"/>
      <sheetName val="new_piloty2"/>
      <sheetName val="Pier_-VENT2"/>
      <sheetName val="BMS_-pier2"/>
      <sheetName val="Cargo_-Vent2"/>
      <sheetName val="BMS_-cargo2"/>
      <sheetName val="INDIGINEOUS_ITEMS_2"/>
      <sheetName val="Cost_of_O_&amp;_O2"/>
      <sheetName val="BOQ_2"/>
      <sheetName val="IO_LIST2"/>
      <sheetName val="T_Crane2"/>
      <sheetName val="SDF_I2"/>
      <sheetName val="Civil_Boq2"/>
      <sheetName val="Labour_productivity2"/>
      <sheetName val="Tender_Summary2"/>
      <sheetName val="BOQ_(2)2"/>
      <sheetName val="final_abstract2"/>
      <sheetName val="Data_Input2"/>
      <sheetName val="SGS_ACQ2"/>
      <sheetName val="BOQ_Direct_selling_cost2"/>
      <sheetName val="Meas_-Hotel_Part2"/>
      <sheetName val="Material_2"/>
      <sheetName val="Labour_&amp;_Plant2"/>
      <sheetName val="RCC_Rates2"/>
      <sheetName val="CONSTRUCTION_COMPONENT2"/>
      <sheetName val="A_O_R_2"/>
      <sheetName val="Switch_costs_lookup2"/>
      <sheetName val="Eqpmnt_Plng2"/>
      <sheetName val="Data_sheet2"/>
      <sheetName val="Per_Unit2"/>
      <sheetName val="precast_RC_element2"/>
      <sheetName val="Package_22"/>
      <sheetName val="_working_Sheet2"/>
      <sheetName val="BASIS_-DEC_082"/>
      <sheetName val="MB_Prod2"/>
      <sheetName val="Extra_Item2"/>
      <sheetName val="schedule_nos2"/>
      <sheetName val="SA_Input2"/>
      <sheetName val="NT-Expan_50mm_UBF2"/>
      <sheetName val="ANNX_-_I_(_a_)2"/>
      <sheetName val="Customize_Your_Purchase_Order2"/>
      <sheetName val="STDEV-M30_(2)2"/>
      <sheetName val="_Steel_Work4"/>
      <sheetName val="TOTOL_OF_SECTION4"/>
      <sheetName val="Fee_Rate_Summary4"/>
      <sheetName val="PRECAST_lightconc-II4"/>
      <sheetName val="SITE_OVERHEADS4"/>
      <sheetName val="WORK_TABLE3"/>
      <sheetName val="Fill_this_out_first___4"/>
      <sheetName val="3__Elemental_Summary3"/>
      <sheetName val="9__Package_split_-_Cost_3"/>
      <sheetName val="10__&amp;_11__Rate_Code_&amp;_BQ3"/>
      <sheetName val="12a__CFTable3"/>
      <sheetName val="Site_Dev_BOQ3"/>
      <sheetName val="TBAL9697_-group_wise__sdpl3"/>
      <sheetName val="PCS_DATA3"/>
      <sheetName val="Cost_summary3"/>
      <sheetName val="labour_coeff3"/>
      <sheetName val="Reference_Information3"/>
      <sheetName val="Employee_List3"/>
      <sheetName val="Sales_Office3"/>
      <sheetName val="Fin_Sum3"/>
      <sheetName val="Rate_analysis3"/>
      <sheetName val="BOQ_-Lab3"/>
      <sheetName val="Base_data_Security_Procedures3"/>
      <sheetName val="SCurv_(3)3"/>
      <sheetName val="Pier_-AC3"/>
      <sheetName val="renovation_3"/>
      <sheetName val="new_piloty3"/>
      <sheetName val="Pier_-VENT3"/>
      <sheetName val="BMS_-pier3"/>
      <sheetName val="Cargo_-Vent3"/>
      <sheetName val="BMS_-cargo3"/>
      <sheetName val="INDIGINEOUS_ITEMS_3"/>
      <sheetName val="Cost_of_O_&amp;_O3"/>
      <sheetName val="BOQ_3"/>
      <sheetName val="IO_LIST3"/>
      <sheetName val="T_Crane3"/>
      <sheetName val="SDF_I3"/>
      <sheetName val="Civil_Boq3"/>
      <sheetName val="Labour_productivity3"/>
      <sheetName val="Tender_Summary3"/>
      <sheetName val="BOQ_(2)3"/>
      <sheetName val="final_abstract3"/>
      <sheetName val="Data_Input3"/>
      <sheetName val="SGS_ACQ3"/>
      <sheetName val="BOQ_Direct_selling_cost3"/>
      <sheetName val="Meas_-Hotel_Part3"/>
      <sheetName val="Material_3"/>
      <sheetName val="Labour_&amp;_Plant3"/>
      <sheetName val="RCC_Rates3"/>
      <sheetName val="CONSTRUCTION_COMPONENT3"/>
      <sheetName val="A_O_R_3"/>
      <sheetName val="Switch_costs_lookup3"/>
      <sheetName val="Eqpmnt_Plng3"/>
      <sheetName val="Data_sheet3"/>
      <sheetName val="Per_Unit3"/>
      <sheetName val="precast_RC_element3"/>
      <sheetName val="Package_23"/>
      <sheetName val="_working_Sheet3"/>
      <sheetName val="BASIS_-DEC_083"/>
      <sheetName val="MB_Prod3"/>
      <sheetName val="Extra_Item3"/>
      <sheetName val="schedule_nos3"/>
      <sheetName val="SA_Input3"/>
      <sheetName val="NT-Expan_50mm_UBF3"/>
      <sheetName val="ANNX_-_I_(_a_)3"/>
      <sheetName val="Customize_Your_Purchase_Order3"/>
      <sheetName val="STDEV-M30_(2)3"/>
      <sheetName val="_Steel_Work5"/>
      <sheetName val="TOTOL_OF_SECTION5"/>
      <sheetName val="Fee_Rate_Summary5"/>
      <sheetName val="PRECAST_lightconc-II5"/>
      <sheetName val="SITE_OVERHEADS5"/>
      <sheetName val="WORK_TABLE4"/>
      <sheetName val="Fill_this_out_first___5"/>
      <sheetName val="3__Elemental_Summary4"/>
      <sheetName val="9__Package_split_-_Cost_4"/>
      <sheetName val="10__&amp;_11__Rate_Code_&amp;_BQ4"/>
      <sheetName val="12a__CFTable4"/>
      <sheetName val="Site_Dev_BOQ4"/>
      <sheetName val="TBAL9697_-group_wise__sdpl4"/>
      <sheetName val="PCS_DATA4"/>
      <sheetName val="Cost_summary4"/>
      <sheetName val="labour_coeff4"/>
      <sheetName val="Reference_Information4"/>
      <sheetName val="Employee_List4"/>
      <sheetName val="Sales_Office4"/>
      <sheetName val="Fin_Sum4"/>
      <sheetName val="Rate_analysis4"/>
      <sheetName val="BOQ_-Lab4"/>
      <sheetName val="Base_data_Security_Procedures4"/>
      <sheetName val="SCurv_(3)4"/>
      <sheetName val="Pier_-AC4"/>
      <sheetName val="renovation_4"/>
      <sheetName val="new_piloty4"/>
      <sheetName val="Pier_-VENT4"/>
      <sheetName val="BMS_-pier4"/>
      <sheetName val="Cargo_-Vent4"/>
      <sheetName val="BMS_-cargo4"/>
      <sheetName val="INDIGINEOUS_ITEMS_4"/>
      <sheetName val="Cost_of_O_&amp;_O4"/>
      <sheetName val="BOQ_4"/>
      <sheetName val="IO_LIST4"/>
      <sheetName val="T_Crane4"/>
      <sheetName val="SDF_I4"/>
      <sheetName val="Civil_Boq4"/>
      <sheetName val="Labour_productivity4"/>
      <sheetName val="Tender_Summary4"/>
      <sheetName val="BOQ_(2)4"/>
      <sheetName val="final_abstract4"/>
      <sheetName val="Data_Input4"/>
      <sheetName val="SGS_ACQ4"/>
      <sheetName val="BOQ_Direct_selling_cost4"/>
      <sheetName val="Meas_-Hotel_Part4"/>
      <sheetName val="Material_4"/>
      <sheetName val="Labour_&amp;_Plant4"/>
      <sheetName val="RCC_Rates4"/>
      <sheetName val="CONSTRUCTION_COMPONENT4"/>
      <sheetName val="A_O_R_4"/>
      <sheetName val="Switch_costs_lookup4"/>
      <sheetName val="Eqpmnt_Plng4"/>
      <sheetName val="Data_sheet4"/>
      <sheetName val="Per_Unit4"/>
      <sheetName val="precast_RC_element4"/>
      <sheetName val="Package_24"/>
      <sheetName val="_working_Sheet4"/>
      <sheetName val="BASIS_-DEC_084"/>
      <sheetName val="MB_Prod4"/>
      <sheetName val="Extra_Item4"/>
      <sheetName val="schedule_nos4"/>
      <sheetName val="SA_Input4"/>
      <sheetName val="NT-Expan_50mm_UBF4"/>
      <sheetName val="ANNX_-_I_(_a_)4"/>
      <sheetName val="Customize_Your_Purchase_Order4"/>
      <sheetName val="STDEV-M30_(2)4"/>
      <sheetName val="Sheet_1"/>
      <sheetName val="_Steel_Work6"/>
      <sheetName val="TOTOL_OF_SECTION6"/>
      <sheetName val="Fee_Rate_Summary6"/>
      <sheetName val="PRECAST_lightconc-II6"/>
      <sheetName val="BOQ1 (2)"/>
      <sheetName val="S&amp;C"/>
      <sheetName val="office"/>
      <sheetName val="[BOQ.xls][BOQ.xls]d/m/yy_x0000__x0013_[$-10"/>
      <sheetName val="[BOQ.xls][BOQ.xls]d_m_yy_____10"/>
      <sheetName val="[BOQ.xls][BOQ.xls]d_m_yy_____11"/>
      <sheetName val="[BOQ.xls][BOQ.xls]d_m_yy______6"/>
      <sheetName val="[BOQ.xls][BOQ.xls]d_m_yy______5"/>
      <sheetName val="[BOQ.xls][BOQ.xls]d_m_yy______4"/>
      <sheetName val="[BOQ.xls][BOQ.xls]d_m_yy______3"/>
      <sheetName val="[BOQ.xls][BOQ.xls]d_m_yy______7"/>
      <sheetName val="[BOQ.xls][BOQ.xls]d_m_yy______8"/>
      <sheetName val="[BOQ.xls][BOQ.xls]d_m_yy______9"/>
      <sheetName val="[BOQ.xls][BOQ.xls]d_m_yy_____12"/>
      <sheetName val="[BOQ.xls][BOQ.xls]d_m_yy_____13"/>
      <sheetName val="[BOQ.xls]d/m/yy_x0000__x0013_[$-1010000]d_2"/>
      <sheetName val="d/m/yy_x0000__x0013_[$-1010000]d/m/yyyy_x0000__x001e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refreshError="1"/>
      <sheetData sheetId="246" refreshError="1"/>
      <sheetData sheetId="247" refreshError="1"/>
      <sheetData sheetId="248" refreshError="1"/>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Sheet1"/>
      <sheetName val="Data"/>
      <sheetName val="oH(Str+finhrhing)"/>
      <sheetName val="Manpnwer"/>
      <sheetName val="A.O.R r1Str"/>
      <sheetName val="A.O.R r1"/>
      <sheetName val="A.O.R (2)"/>
      <sheetName val="sheeet7"/>
      <sheetName val="INTSHEET"/>
      <sheetName val="INTSHEET3"/>
      <sheetName val="AOR"/>
      <sheetName val="Measurment"/>
      <sheetName val="abst-of -cost"/>
      <sheetName val="A.O.R."/>
      <sheetName val="A.O.R"/>
      <sheetName val="Consum"/>
      <sheetName val="SITE DATA"/>
      <sheetName val="Bar Budget"/>
      <sheetName val="Final Qty"/>
      <sheetName val="Machine HC - 19.08 "/>
      <sheetName val="PNM Justi"/>
      <sheetName val="Bar"/>
      <sheetName val="Analysed rate"/>
      <sheetName val="BOQ Backup"/>
      <sheetName val="Intro"/>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abst-of_-cost"/>
      <sheetName val="A_O_R_"/>
      <sheetName val="A_O_R_r1Str"/>
      <sheetName val="A_O_R_r1"/>
      <sheetName val="A_O_R_(2)"/>
      <sheetName val="A_O_R"/>
      <sheetName val="heeru paints"/>
      <sheetName val="CLIENTS VS SUB CON RECON FINAL"/>
      <sheetName val="PIVT-3"/>
      <sheetName val="PIVT-2"/>
      <sheetName val="PIVT-1"/>
      <sheetName val="ITEMCODE SORT"/>
      <sheetName val="RAJU ASSO"/>
      <sheetName val="CONTRACT WISE"/>
      <sheetName val="BBI"/>
      <sheetName val="PTPL"/>
      <sheetName val="ALIPURAM"/>
      <sheetName val="HEERU MECH"/>
      <sheetName val="ismail"/>
      <sheetName val="CALCUTTA TEST"/>
      <sheetName val="RAI CONST"/>
      <sheetName val="RAMJU"/>
      <sheetName val="HERITAGE TIKKO"/>
      <sheetName val="HEERU CIVIL"/>
      <sheetName val="PEST CON ENTRE"/>
      <sheetName val="GYP BOARD TIKKO"/>
      <sheetName val="RAMANBHAI"/>
      <sheetName val="WATER SPRAY NEW FIRE"/>
      <sheetName val="MANUROOP"/>
      <sheetName val="VK MEHTA"/>
      <sheetName val="MOON"/>
      <sheetName val="LOOYDS"/>
      <sheetName val="MAESTRO"/>
      <sheetName val="GLAZE ENGINEER"/>
      <sheetName val="RAJMOHAN "/>
      <sheetName val="DADABHAI"/>
      <sheetName val="MANISH "/>
      <sheetName val="b.j.shah"/>
      <sheetName val="P.R.RAUL"/>
      <sheetName val="DEVASHISH"/>
      <sheetName val="RAJ SHAKTI"/>
      <sheetName val="GOVIND"/>
      <sheetName val="SC BILL ABSTRACT FINAL"/>
      <sheetName val="Debit_Transit"/>
      <sheetName val="Machinery"/>
      <sheetName val="doq7"/>
      <sheetName val="Wayside amenities"/>
      <sheetName val="doq-1"/>
      <sheetName val="doq 2"/>
      <sheetName val="doq-10"/>
      <sheetName val="doq-9"/>
      <sheetName val="Wearing Course"/>
      <sheetName val="Abs PMR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XXXX0"/>
      <sheetName val="Site Report"/>
      <sheetName val="BASIC"/>
      <sheetName val="DESIGN MIX"/>
      <sheetName val="MISC"/>
      <sheetName val="ANALYSIS"/>
      <sheetName val="BOQ"/>
      <sheetName val="P&amp;E"/>
      <sheetName val="BRIEF"/>
      <sheetName val="BOQ Distribution"/>
      <sheetName val="Bill_01"/>
      <sheetName val="Canteen"/>
      <sheetName val="DATA_PILE_BG"/>
      <sheetName val="DATA_PCC"/>
      <sheetName val="DATA_PILECAP"/>
      <sheetName val="DATA_PILE_RT2"/>
      <sheetName val="DATA_PILE_RT1 "/>
      <sheetName val="DATA_PILE _SM"/>
      <sheetName val="C-12"/>
      <sheetName val="Rates Basic"/>
      <sheetName val="Intro"/>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UTINY"/>
      <sheetName val="EMD"/>
      <sheetName val="CO-EFF."/>
      <sheetName val="comperitive"/>
      <sheetName val="sheet3"/>
      <sheetName val="Sheet4"/>
      <sheetName val="Sheet5"/>
      <sheetName val="Sheet6"/>
      <sheetName val="sheeet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master"/>
      <sheetName val="Staff Details"/>
      <sheetName val="VndrCustr"/>
      <sheetName val="cbjv0304"/>
      <sheetName val="PersClms"/>
      <sheetName val="Bank advice"/>
      <sheetName val="TdsWords"/>
      <sheetName val="TdsCertificates"/>
      <sheetName val="wctTDScertificate"/>
      <sheetName val="wctwords"/>
      <sheetName val="WCT-TDS dat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H"/>
      <sheetName val="pr. parts"/>
      <sheetName val="str"/>
      <sheetName val="ductin"/>
      <sheetName val="PL1"/>
    </sheetNames>
    <sheetDataSet>
      <sheetData sheetId="0"/>
      <sheetData sheetId="1"/>
      <sheetData sheetId="2"/>
      <sheetData sheetId="3"/>
      <sheetData sheetId="4">
        <row r="1">
          <cell r="A1" t="str">
            <v>PGMA_NO</v>
          </cell>
          <cell r="B1" t="str">
            <v>DU_NO</v>
          </cell>
          <cell r="C1" t="str">
            <v>P_QTY</v>
          </cell>
          <cell r="D1" t="str">
            <v>P_WT</v>
          </cell>
          <cell r="E1" t="str">
            <v>E_QTY</v>
          </cell>
          <cell r="F1" t="str">
            <v>E_WT</v>
          </cell>
          <cell r="G1" t="str">
            <v>A_QTY</v>
          </cell>
          <cell r="H1" t="str">
            <v>A_WT</v>
          </cell>
          <cell r="I1" t="str">
            <v>W_QTY</v>
          </cell>
          <cell r="J1" t="str">
            <v>W_WT</v>
          </cell>
          <cell r="K1" t="str">
            <v>REMARK</v>
          </cell>
          <cell r="L1" t="str">
            <v>CHE</v>
          </cell>
        </row>
        <row r="2">
          <cell r="A2" t="str">
            <v>07-993</v>
          </cell>
          <cell r="B2" t="str">
            <v>003</v>
          </cell>
          <cell r="C2">
            <v>2</v>
          </cell>
          <cell r="D2">
            <v>84</v>
          </cell>
          <cell r="E2">
            <v>2</v>
          </cell>
          <cell r="F2">
            <v>84</v>
          </cell>
          <cell r="G2">
            <v>0</v>
          </cell>
          <cell r="H2">
            <v>0</v>
          </cell>
          <cell r="I2">
            <v>0</v>
          </cell>
          <cell r="J2">
            <v>0</v>
          </cell>
        </row>
        <row r="3">
          <cell r="A3" t="str">
            <v>07-993</v>
          </cell>
          <cell r="B3" t="str">
            <v>003</v>
          </cell>
          <cell r="C3">
            <v>0</v>
          </cell>
          <cell r="D3">
            <v>0</v>
          </cell>
          <cell r="E3">
            <v>0</v>
          </cell>
          <cell r="F3">
            <v>0</v>
          </cell>
          <cell r="G3">
            <v>2</v>
          </cell>
          <cell r="H3">
            <v>84</v>
          </cell>
          <cell r="I3">
            <v>2</v>
          </cell>
          <cell r="J3">
            <v>84</v>
          </cell>
        </row>
        <row r="4">
          <cell r="A4" t="str">
            <v>20-009</v>
          </cell>
          <cell r="B4" t="str">
            <v>003</v>
          </cell>
          <cell r="C4">
            <v>1</v>
          </cell>
          <cell r="D4">
            <v>1.1000000000000001</v>
          </cell>
          <cell r="E4">
            <v>1</v>
          </cell>
          <cell r="F4">
            <v>1.1000000000000001</v>
          </cell>
          <cell r="G4">
            <v>0</v>
          </cell>
          <cell r="H4">
            <v>0</v>
          </cell>
          <cell r="I4">
            <v>0</v>
          </cell>
          <cell r="J4">
            <v>0</v>
          </cell>
        </row>
        <row r="5">
          <cell r="A5" t="str">
            <v>20-009</v>
          </cell>
          <cell r="B5" t="str">
            <v>007</v>
          </cell>
          <cell r="C5">
            <v>1</v>
          </cell>
          <cell r="D5">
            <v>1.1399999999999999</v>
          </cell>
          <cell r="E5">
            <v>1</v>
          </cell>
          <cell r="F5">
            <v>1.1399999999999999</v>
          </cell>
          <cell r="G5">
            <v>0</v>
          </cell>
          <cell r="H5">
            <v>0</v>
          </cell>
          <cell r="I5">
            <v>0</v>
          </cell>
          <cell r="J5">
            <v>0</v>
          </cell>
        </row>
        <row r="6">
          <cell r="A6" t="str">
            <v>20-998</v>
          </cell>
          <cell r="B6" t="str">
            <v>001</v>
          </cell>
          <cell r="C6">
            <v>1</v>
          </cell>
          <cell r="D6">
            <v>0.55000000000000004</v>
          </cell>
          <cell r="E6">
            <v>1</v>
          </cell>
          <cell r="F6">
            <v>0.55000000000000004</v>
          </cell>
          <cell r="G6">
            <v>0</v>
          </cell>
          <cell r="H6">
            <v>0</v>
          </cell>
          <cell r="I6">
            <v>0</v>
          </cell>
          <cell r="J6">
            <v>0</v>
          </cell>
        </row>
        <row r="7">
          <cell r="A7" t="str">
            <v>20-998</v>
          </cell>
          <cell r="B7" t="str">
            <v>002</v>
          </cell>
          <cell r="C7">
            <v>1</v>
          </cell>
          <cell r="D7">
            <v>0.08</v>
          </cell>
          <cell r="E7">
            <v>1</v>
          </cell>
          <cell r="F7">
            <v>0.08</v>
          </cell>
          <cell r="G7">
            <v>0</v>
          </cell>
          <cell r="H7">
            <v>0</v>
          </cell>
          <cell r="I7">
            <v>0</v>
          </cell>
          <cell r="J7">
            <v>0</v>
          </cell>
        </row>
        <row r="8">
          <cell r="A8" t="str">
            <v>20-998</v>
          </cell>
          <cell r="B8" t="str">
            <v>004</v>
          </cell>
          <cell r="C8">
            <v>1</v>
          </cell>
          <cell r="D8">
            <v>1.25</v>
          </cell>
          <cell r="E8">
            <v>1</v>
          </cell>
          <cell r="F8">
            <v>1.25</v>
          </cell>
          <cell r="G8">
            <v>0</v>
          </cell>
          <cell r="H8">
            <v>0</v>
          </cell>
          <cell r="I8">
            <v>0</v>
          </cell>
          <cell r="J8">
            <v>0</v>
          </cell>
        </row>
        <row r="9">
          <cell r="A9" t="str">
            <v>20-998</v>
          </cell>
          <cell r="B9" t="str">
            <v>005</v>
          </cell>
          <cell r="C9">
            <v>1</v>
          </cell>
          <cell r="D9">
            <v>0.8</v>
          </cell>
          <cell r="E9">
            <v>1</v>
          </cell>
          <cell r="F9">
            <v>0.8</v>
          </cell>
          <cell r="G9">
            <v>0</v>
          </cell>
          <cell r="H9">
            <v>0</v>
          </cell>
          <cell r="I9">
            <v>0</v>
          </cell>
          <cell r="J9">
            <v>0</v>
          </cell>
        </row>
        <row r="10">
          <cell r="A10" t="str">
            <v>20-998</v>
          </cell>
          <cell r="B10" t="str">
            <v>006</v>
          </cell>
          <cell r="C10">
            <v>1</v>
          </cell>
          <cell r="D10">
            <v>1.25</v>
          </cell>
          <cell r="E10">
            <v>1</v>
          </cell>
          <cell r="F10">
            <v>1.25</v>
          </cell>
          <cell r="G10">
            <v>0</v>
          </cell>
          <cell r="H10">
            <v>0</v>
          </cell>
          <cell r="I10">
            <v>0</v>
          </cell>
          <cell r="J10">
            <v>0</v>
          </cell>
        </row>
        <row r="11">
          <cell r="A11" t="str">
            <v>20-998</v>
          </cell>
          <cell r="B11" t="str">
            <v>007</v>
          </cell>
          <cell r="C11">
            <v>1</v>
          </cell>
          <cell r="D11">
            <v>0.24</v>
          </cell>
          <cell r="E11">
            <v>1</v>
          </cell>
          <cell r="F11">
            <v>0.24</v>
          </cell>
          <cell r="G11">
            <v>0</v>
          </cell>
          <cell r="H11">
            <v>0</v>
          </cell>
          <cell r="I11">
            <v>0</v>
          </cell>
          <cell r="J11">
            <v>0</v>
          </cell>
        </row>
        <row r="12">
          <cell r="A12" t="str">
            <v>20-998</v>
          </cell>
          <cell r="B12" t="str">
            <v>008</v>
          </cell>
          <cell r="C12">
            <v>1</v>
          </cell>
          <cell r="D12">
            <v>0.31</v>
          </cell>
          <cell r="E12">
            <v>1</v>
          </cell>
          <cell r="F12">
            <v>0.31</v>
          </cell>
          <cell r="G12">
            <v>0</v>
          </cell>
          <cell r="H12">
            <v>0</v>
          </cell>
          <cell r="I12">
            <v>0</v>
          </cell>
          <cell r="J12">
            <v>0</v>
          </cell>
        </row>
        <row r="13">
          <cell r="A13" t="str">
            <v>20-998</v>
          </cell>
          <cell r="B13" t="str">
            <v>009</v>
          </cell>
          <cell r="C13">
            <v>1</v>
          </cell>
          <cell r="D13">
            <v>0.25</v>
          </cell>
          <cell r="E13">
            <v>1</v>
          </cell>
          <cell r="F13">
            <v>0.25</v>
          </cell>
          <cell r="G13">
            <v>0</v>
          </cell>
          <cell r="H13">
            <v>0</v>
          </cell>
          <cell r="I13">
            <v>0</v>
          </cell>
          <cell r="J13">
            <v>0</v>
          </cell>
        </row>
        <row r="14">
          <cell r="A14" t="str">
            <v>20-998</v>
          </cell>
          <cell r="B14" t="str">
            <v>010</v>
          </cell>
          <cell r="C14">
            <v>1</v>
          </cell>
          <cell r="D14">
            <v>0.19</v>
          </cell>
          <cell r="E14">
            <v>1</v>
          </cell>
          <cell r="F14">
            <v>0.19</v>
          </cell>
          <cell r="G14">
            <v>0</v>
          </cell>
          <cell r="H14">
            <v>0</v>
          </cell>
          <cell r="I14">
            <v>0</v>
          </cell>
          <cell r="J14">
            <v>0</v>
          </cell>
        </row>
        <row r="15">
          <cell r="A15" t="str">
            <v>20-998</v>
          </cell>
          <cell r="B15" t="str">
            <v>011</v>
          </cell>
          <cell r="C15">
            <v>1</v>
          </cell>
          <cell r="D15">
            <v>1.6</v>
          </cell>
          <cell r="E15">
            <v>1</v>
          </cell>
          <cell r="F15">
            <v>1.6</v>
          </cell>
          <cell r="G15">
            <v>0</v>
          </cell>
          <cell r="H15">
            <v>0</v>
          </cell>
          <cell r="I15">
            <v>0</v>
          </cell>
          <cell r="J15">
            <v>0</v>
          </cell>
        </row>
        <row r="16">
          <cell r="A16" t="str">
            <v>20-998</v>
          </cell>
          <cell r="B16" t="str">
            <v>012</v>
          </cell>
          <cell r="C16">
            <v>1</v>
          </cell>
          <cell r="D16">
            <v>0.08</v>
          </cell>
          <cell r="E16">
            <v>1</v>
          </cell>
          <cell r="F16">
            <v>0.08</v>
          </cell>
          <cell r="G16">
            <v>0</v>
          </cell>
          <cell r="H16">
            <v>0</v>
          </cell>
          <cell r="I16">
            <v>0</v>
          </cell>
          <cell r="J16">
            <v>0</v>
          </cell>
        </row>
        <row r="17">
          <cell r="A17" t="str">
            <v>20-998</v>
          </cell>
          <cell r="B17" t="str">
            <v>013</v>
          </cell>
          <cell r="C17">
            <v>1</v>
          </cell>
          <cell r="D17">
            <v>0.84</v>
          </cell>
          <cell r="E17">
            <v>1</v>
          </cell>
          <cell r="F17">
            <v>0.84</v>
          </cell>
          <cell r="G17">
            <v>0</v>
          </cell>
          <cell r="H17">
            <v>0</v>
          </cell>
          <cell r="I17">
            <v>0</v>
          </cell>
          <cell r="J17">
            <v>0</v>
          </cell>
        </row>
        <row r="18">
          <cell r="A18" t="str">
            <v>21-601</v>
          </cell>
          <cell r="B18" t="str">
            <v>010</v>
          </cell>
          <cell r="C18">
            <v>1</v>
          </cell>
          <cell r="D18">
            <v>2.48</v>
          </cell>
          <cell r="E18">
            <v>1</v>
          </cell>
          <cell r="F18">
            <v>2.48</v>
          </cell>
          <cell r="G18">
            <v>0</v>
          </cell>
          <cell r="H18">
            <v>0</v>
          </cell>
          <cell r="I18">
            <v>0</v>
          </cell>
          <cell r="J18">
            <v>0</v>
          </cell>
        </row>
        <row r="19">
          <cell r="A19" t="str">
            <v>21-601</v>
          </cell>
          <cell r="B19" t="str">
            <v>010</v>
          </cell>
          <cell r="C19">
            <v>24</v>
          </cell>
          <cell r="D19">
            <v>59.52</v>
          </cell>
          <cell r="E19">
            <v>24</v>
          </cell>
          <cell r="F19">
            <v>59.52</v>
          </cell>
          <cell r="G19">
            <v>24</v>
          </cell>
          <cell r="H19">
            <v>59.52</v>
          </cell>
          <cell r="I19">
            <v>24</v>
          </cell>
          <cell r="J19">
            <v>59.52</v>
          </cell>
        </row>
        <row r="20">
          <cell r="A20" t="str">
            <v>21-601</v>
          </cell>
          <cell r="B20" t="str">
            <v>010</v>
          </cell>
          <cell r="C20">
            <v>0</v>
          </cell>
          <cell r="D20">
            <v>0</v>
          </cell>
          <cell r="E20">
            <v>0</v>
          </cell>
          <cell r="F20">
            <v>0</v>
          </cell>
          <cell r="G20">
            <v>1</v>
          </cell>
          <cell r="H20">
            <v>2.48</v>
          </cell>
          <cell r="I20">
            <v>1</v>
          </cell>
          <cell r="J20">
            <v>2.48</v>
          </cell>
        </row>
        <row r="21">
          <cell r="A21" t="str">
            <v>21-700</v>
          </cell>
          <cell r="B21" t="str">
            <v>008</v>
          </cell>
          <cell r="C21">
            <v>80</v>
          </cell>
          <cell r="D21">
            <v>128.80000000000001</v>
          </cell>
          <cell r="E21">
            <v>80</v>
          </cell>
          <cell r="F21">
            <v>128.80000000000001</v>
          </cell>
          <cell r="G21">
            <v>0</v>
          </cell>
          <cell r="H21">
            <v>0</v>
          </cell>
          <cell r="I21">
            <v>0</v>
          </cell>
          <cell r="J21">
            <v>0</v>
          </cell>
        </row>
        <row r="22">
          <cell r="A22" t="str">
            <v>21-700</v>
          </cell>
          <cell r="B22" t="str">
            <v>008</v>
          </cell>
          <cell r="C22">
            <v>0</v>
          </cell>
          <cell r="D22">
            <v>0</v>
          </cell>
          <cell r="E22">
            <v>0</v>
          </cell>
          <cell r="F22">
            <v>0</v>
          </cell>
          <cell r="G22">
            <v>80</v>
          </cell>
          <cell r="H22">
            <v>128.80000000000001</v>
          </cell>
          <cell r="I22">
            <v>80</v>
          </cell>
          <cell r="J22">
            <v>128.80000000000001</v>
          </cell>
        </row>
        <row r="23">
          <cell r="A23" t="str">
            <v>21-700</v>
          </cell>
          <cell r="B23" t="str">
            <v>014</v>
          </cell>
          <cell r="C23">
            <v>10</v>
          </cell>
          <cell r="D23">
            <v>15.41</v>
          </cell>
          <cell r="E23">
            <v>10</v>
          </cell>
          <cell r="F23">
            <v>15.41</v>
          </cell>
          <cell r="G23">
            <v>0</v>
          </cell>
          <cell r="H23">
            <v>0</v>
          </cell>
          <cell r="I23">
            <v>0</v>
          </cell>
          <cell r="J23">
            <v>0</v>
          </cell>
        </row>
        <row r="24">
          <cell r="A24" t="str">
            <v>21-700</v>
          </cell>
          <cell r="B24" t="str">
            <v>014</v>
          </cell>
          <cell r="C24">
            <v>0</v>
          </cell>
          <cell r="D24">
            <v>0</v>
          </cell>
          <cell r="E24">
            <v>0</v>
          </cell>
          <cell r="F24">
            <v>0</v>
          </cell>
          <cell r="G24">
            <v>10</v>
          </cell>
          <cell r="H24">
            <v>15.41</v>
          </cell>
          <cell r="I24">
            <v>10</v>
          </cell>
          <cell r="J24">
            <v>15.41</v>
          </cell>
        </row>
        <row r="25">
          <cell r="A25" t="str">
            <v>24-300</v>
          </cell>
          <cell r="B25" t="str">
            <v>014</v>
          </cell>
          <cell r="C25">
            <v>40</v>
          </cell>
          <cell r="D25">
            <v>50.64</v>
          </cell>
          <cell r="E25">
            <v>40</v>
          </cell>
          <cell r="F25">
            <v>50.64</v>
          </cell>
          <cell r="G25">
            <v>0</v>
          </cell>
          <cell r="H25">
            <v>0</v>
          </cell>
          <cell r="I25">
            <v>0</v>
          </cell>
          <cell r="J25">
            <v>0</v>
          </cell>
        </row>
        <row r="26">
          <cell r="A26" t="str">
            <v>24-300</v>
          </cell>
          <cell r="B26" t="str">
            <v>014</v>
          </cell>
          <cell r="C26">
            <v>0</v>
          </cell>
          <cell r="D26">
            <v>0</v>
          </cell>
          <cell r="E26">
            <v>0</v>
          </cell>
          <cell r="F26">
            <v>0</v>
          </cell>
          <cell r="G26">
            <v>40</v>
          </cell>
          <cell r="H26">
            <v>50.64</v>
          </cell>
          <cell r="I26">
            <v>40</v>
          </cell>
          <cell r="J26">
            <v>50.64</v>
          </cell>
        </row>
        <row r="27">
          <cell r="A27" t="str">
            <v>24-300</v>
          </cell>
          <cell r="B27" t="str">
            <v>083</v>
          </cell>
          <cell r="C27">
            <v>24</v>
          </cell>
          <cell r="D27">
            <v>2.64</v>
          </cell>
          <cell r="E27">
            <v>24</v>
          </cell>
          <cell r="F27">
            <v>2.64</v>
          </cell>
          <cell r="G27">
            <v>0</v>
          </cell>
          <cell r="H27">
            <v>0</v>
          </cell>
          <cell r="I27">
            <v>0</v>
          </cell>
          <cell r="J27">
            <v>0</v>
          </cell>
        </row>
        <row r="28">
          <cell r="A28" t="str">
            <v>24-300</v>
          </cell>
          <cell r="B28" t="str">
            <v>083</v>
          </cell>
          <cell r="C28">
            <v>0</v>
          </cell>
          <cell r="D28">
            <v>0</v>
          </cell>
          <cell r="E28">
            <v>0</v>
          </cell>
          <cell r="F28">
            <v>0</v>
          </cell>
          <cell r="G28">
            <v>24</v>
          </cell>
          <cell r="H28">
            <v>2.64</v>
          </cell>
          <cell r="I28">
            <v>24</v>
          </cell>
          <cell r="J28">
            <v>2.64</v>
          </cell>
        </row>
        <row r="29">
          <cell r="A29" t="str">
            <v>24-300</v>
          </cell>
          <cell r="B29" t="str">
            <v>084</v>
          </cell>
          <cell r="C29">
            <v>2</v>
          </cell>
          <cell r="D29">
            <v>0.22</v>
          </cell>
          <cell r="E29">
            <v>2</v>
          </cell>
          <cell r="F29">
            <v>0.22</v>
          </cell>
          <cell r="G29">
            <v>0</v>
          </cell>
          <cell r="H29">
            <v>0</v>
          </cell>
          <cell r="I29">
            <v>0</v>
          </cell>
          <cell r="J29">
            <v>0</v>
          </cell>
        </row>
        <row r="30">
          <cell r="A30" t="str">
            <v>24-300</v>
          </cell>
          <cell r="B30" t="str">
            <v>084</v>
          </cell>
          <cell r="C30">
            <v>0</v>
          </cell>
          <cell r="D30">
            <v>0</v>
          </cell>
          <cell r="E30">
            <v>0</v>
          </cell>
          <cell r="F30">
            <v>0</v>
          </cell>
          <cell r="G30">
            <v>2</v>
          </cell>
          <cell r="H30">
            <v>0.22</v>
          </cell>
          <cell r="I30">
            <v>2</v>
          </cell>
          <cell r="J30">
            <v>0.22</v>
          </cell>
        </row>
        <row r="31">
          <cell r="A31" t="str">
            <v>24-300</v>
          </cell>
          <cell r="B31" t="str">
            <v>091</v>
          </cell>
          <cell r="C31">
            <v>3</v>
          </cell>
          <cell r="D31">
            <v>1.26</v>
          </cell>
          <cell r="E31">
            <v>3</v>
          </cell>
          <cell r="F31">
            <v>1.26</v>
          </cell>
          <cell r="G31">
            <v>0</v>
          </cell>
          <cell r="H31">
            <v>0</v>
          </cell>
          <cell r="I31">
            <v>0</v>
          </cell>
          <cell r="J31">
            <v>0</v>
          </cell>
        </row>
        <row r="32">
          <cell r="A32" t="str">
            <v>24-300</v>
          </cell>
          <cell r="B32" t="str">
            <v>091</v>
          </cell>
          <cell r="C32">
            <v>0</v>
          </cell>
          <cell r="D32">
            <v>0</v>
          </cell>
          <cell r="E32">
            <v>0</v>
          </cell>
          <cell r="F32">
            <v>0</v>
          </cell>
          <cell r="G32">
            <v>3</v>
          </cell>
          <cell r="H32">
            <v>1.26</v>
          </cell>
          <cell r="I32">
            <v>3</v>
          </cell>
          <cell r="J32">
            <v>1.26</v>
          </cell>
        </row>
        <row r="33">
          <cell r="A33" t="str">
            <v>24-300</v>
          </cell>
          <cell r="B33" t="str">
            <v>092</v>
          </cell>
          <cell r="C33">
            <v>2</v>
          </cell>
          <cell r="D33">
            <v>1.08</v>
          </cell>
          <cell r="E33">
            <v>2</v>
          </cell>
          <cell r="F33">
            <v>1.08</v>
          </cell>
          <cell r="G33">
            <v>0</v>
          </cell>
          <cell r="H33">
            <v>0</v>
          </cell>
          <cell r="I33">
            <v>0</v>
          </cell>
          <cell r="J33">
            <v>0</v>
          </cell>
        </row>
        <row r="34">
          <cell r="A34" t="str">
            <v>24-300</v>
          </cell>
          <cell r="B34" t="str">
            <v>092</v>
          </cell>
          <cell r="C34">
            <v>0</v>
          </cell>
          <cell r="D34">
            <v>0</v>
          </cell>
          <cell r="E34">
            <v>0</v>
          </cell>
          <cell r="F34">
            <v>0</v>
          </cell>
          <cell r="G34">
            <v>2</v>
          </cell>
          <cell r="H34">
            <v>1.08</v>
          </cell>
          <cell r="I34">
            <v>2</v>
          </cell>
          <cell r="J34">
            <v>1.08</v>
          </cell>
        </row>
        <row r="35">
          <cell r="A35" t="str">
            <v>24-300</v>
          </cell>
          <cell r="B35" t="str">
            <v>093</v>
          </cell>
          <cell r="C35">
            <v>28</v>
          </cell>
          <cell r="D35">
            <v>13.72</v>
          </cell>
          <cell r="E35">
            <v>28</v>
          </cell>
          <cell r="F35">
            <v>13.72</v>
          </cell>
          <cell r="G35">
            <v>0</v>
          </cell>
          <cell r="H35">
            <v>0</v>
          </cell>
          <cell r="I35">
            <v>0</v>
          </cell>
          <cell r="J35">
            <v>0</v>
          </cell>
        </row>
        <row r="36">
          <cell r="A36" t="str">
            <v>24-300</v>
          </cell>
          <cell r="B36" t="str">
            <v>093</v>
          </cell>
          <cell r="C36">
            <v>0</v>
          </cell>
          <cell r="D36">
            <v>0</v>
          </cell>
          <cell r="E36">
            <v>0</v>
          </cell>
          <cell r="F36">
            <v>0</v>
          </cell>
          <cell r="G36">
            <v>28</v>
          </cell>
          <cell r="H36">
            <v>13.72</v>
          </cell>
          <cell r="I36">
            <v>28</v>
          </cell>
          <cell r="J36">
            <v>13.72</v>
          </cell>
        </row>
        <row r="37">
          <cell r="A37" t="str">
            <v>24-300</v>
          </cell>
          <cell r="B37" t="str">
            <v>094</v>
          </cell>
          <cell r="C37">
            <v>2</v>
          </cell>
          <cell r="D37">
            <v>1.36</v>
          </cell>
          <cell r="E37">
            <v>2</v>
          </cell>
          <cell r="F37">
            <v>1.36</v>
          </cell>
          <cell r="G37">
            <v>2</v>
          </cell>
          <cell r="H37">
            <v>1.36</v>
          </cell>
          <cell r="I37">
            <v>2</v>
          </cell>
          <cell r="J37">
            <v>1.36</v>
          </cell>
        </row>
        <row r="38">
          <cell r="A38" t="str">
            <v>24-300</v>
          </cell>
          <cell r="B38" t="str">
            <v>105</v>
          </cell>
          <cell r="C38">
            <v>3</v>
          </cell>
          <cell r="D38">
            <v>3.1739999999999999</v>
          </cell>
          <cell r="E38">
            <v>3</v>
          </cell>
          <cell r="F38">
            <v>3.1739999999999999</v>
          </cell>
          <cell r="G38">
            <v>0</v>
          </cell>
          <cell r="H38">
            <v>0</v>
          </cell>
          <cell r="I38">
            <v>0</v>
          </cell>
          <cell r="J38">
            <v>0</v>
          </cell>
        </row>
        <row r="39">
          <cell r="A39" t="str">
            <v>24-300</v>
          </cell>
          <cell r="B39" t="str">
            <v>105</v>
          </cell>
          <cell r="C39">
            <v>0</v>
          </cell>
          <cell r="D39">
            <v>0</v>
          </cell>
          <cell r="E39">
            <v>0</v>
          </cell>
          <cell r="F39">
            <v>0</v>
          </cell>
          <cell r="G39">
            <v>3</v>
          </cell>
          <cell r="H39">
            <v>3.1739999999999999</v>
          </cell>
          <cell r="I39">
            <v>3</v>
          </cell>
          <cell r="J39">
            <v>3.1739999999999999</v>
          </cell>
        </row>
        <row r="40">
          <cell r="A40" t="str">
            <v>24-315</v>
          </cell>
          <cell r="B40" t="str">
            <v>020</v>
          </cell>
          <cell r="C40">
            <v>2</v>
          </cell>
          <cell r="D40">
            <v>8.1999999999999993</v>
          </cell>
          <cell r="E40">
            <v>2</v>
          </cell>
          <cell r="F40">
            <v>8.1999999999999993</v>
          </cell>
          <cell r="G40">
            <v>0</v>
          </cell>
          <cell r="H40">
            <v>0</v>
          </cell>
          <cell r="I40">
            <v>0</v>
          </cell>
          <cell r="J40">
            <v>0</v>
          </cell>
        </row>
        <row r="41">
          <cell r="A41" t="str">
            <v>24-315</v>
          </cell>
          <cell r="B41" t="str">
            <v>020</v>
          </cell>
          <cell r="C41">
            <v>0</v>
          </cell>
          <cell r="D41">
            <v>0</v>
          </cell>
          <cell r="E41">
            <v>0</v>
          </cell>
          <cell r="F41">
            <v>0</v>
          </cell>
          <cell r="G41">
            <v>2</v>
          </cell>
          <cell r="H41">
            <v>8.1999999999999993</v>
          </cell>
          <cell r="I41">
            <v>2</v>
          </cell>
          <cell r="J41">
            <v>8.1999999999999993</v>
          </cell>
        </row>
        <row r="42">
          <cell r="A42" t="str">
            <v>24-320</v>
          </cell>
          <cell r="B42" t="str">
            <v>069</v>
          </cell>
          <cell r="C42">
            <v>125</v>
          </cell>
          <cell r="D42">
            <v>1195</v>
          </cell>
          <cell r="E42">
            <v>125</v>
          </cell>
          <cell r="F42">
            <v>1195</v>
          </cell>
          <cell r="G42">
            <v>125</v>
          </cell>
          <cell r="H42">
            <v>1195</v>
          </cell>
          <cell r="I42">
            <v>125</v>
          </cell>
          <cell r="J42">
            <v>1195</v>
          </cell>
        </row>
        <row r="43">
          <cell r="A43" t="str">
            <v>24-370</v>
          </cell>
          <cell r="B43" t="str">
            <v>005</v>
          </cell>
          <cell r="C43">
            <v>1</v>
          </cell>
          <cell r="D43">
            <v>0.82</v>
          </cell>
          <cell r="E43">
            <v>1</v>
          </cell>
          <cell r="F43">
            <v>0.82</v>
          </cell>
          <cell r="G43">
            <v>1</v>
          </cell>
          <cell r="H43">
            <v>0.82</v>
          </cell>
          <cell r="I43">
            <v>1</v>
          </cell>
          <cell r="J43">
            <v>0.82</v>
          </cell>
        </row>
        <row r="44">
          <cell r="A44" t="str">
            <v>24-380</v>
          </cell>
          <cell r="B44" t="str">
            <v>033</v>
          </cell>
          <cell r="C44">
            <v>2</v>
          </cell>
          <cell r="D44">
            <v>0.2</v>
          </cell>
          <cell r="E44">
            <v>2</v>
          </cell>
          <cell r="F44">
            <v>0.2</v>
          </cell>
          <cell r="G44">
            <v>0</v>
          </cell>
          <cell r="H44">
            <v>0</v>
          </cell>
          <cell r="I44">
            <v>0</v>
          </cell>
          <cell r="J44">
            <v>0</v>
          </cell>
        </row>
        <row r="45">
          <cell r="A45" t="str">
            <v>24-380</v>
          </cell>
          <cell r="B45" t="str">
            <v>033</v>
          </cell>
          <cell r="C45">
            <v>2</v>
          </cell>
          <cell r="D45">
            <v>0.2</v>
          </cell>
          <cell r="E45">
            <v>2</v>
          </cell>
          <cell r="F45">
            <v>0.2</v>
          </cell>
          <cell r="G45">
            <v>2</v>
          </cell>
          <cell r="H45">
            <v>0.2</v>
          </cell>
          <cell r="I45">
            <v>2</v>
          </cell>
          <cell r="J45">
            <v>0.2</v>
          </cell>
        </row>
        <row r="46">
          <cell r="A46" t="str">
            <v>24-380</v>
          </cell>
          <cell r="B46" t="str">
            <v>033</v>
          </cell>
          <cell r="C46">
            <v>0</v>
          </cell>
          <cell r="D46">
            <v>0</v>
          </cell>
          <cell r="E46">
            <v>0</v>
          </cell>
          <cell r="F46">
            <v>0</v>
          </cell>
          <cell r="G46">
            <v>2</v>
          </cell>
          <cell r="H46">
            <v>0.2</v>
          </cell>
          <cell r="I46">
            <v>2</v>
          </cell>
          <cell r="J46">
            <v>0.2</v>
          </cell>
        </row>
        <row r="47">
          <cell r="A47" t="str">
            <v>24-700</v>
          </cell>
          <cell r="B47" t="str">
            <v>001</v>
          </cell>
          <cell r="C47">
            <v>20</v>
          </cell>
          <cell r="D47">
            <v>3.04</v>
          </cell>
          <cell r="E47">
            <v>20</v>
          </cell>
          <cell r="F47">
            <v>3.04</v>
          </cell>
          <cell r="G47">
            <v>20</v>
          </cell>
          <cell r="H47">
            <v>3.04</v>
          </cell>
          <cell r="I47">
            <v>20</v>
          </cell>
          <cell r="J47">
            <v>3.04</v>
          </cell>
        </row>
        <row r="48">
          <cell r="A48" t="str">
            <v>24-700</v>
          </cell>
          <cell r="B48" t="str">
            <v>013</v>
          </cell>
          <cell r="C48">
            <v>50</v>
          </cell>
          <cell r="D48">
            <v>1.65</v>
          </cell>
          <cell r="E48">
            <v>50</v>
          </cell>
          <cell r="F48">
            <v>1.65</v>
          </cell>
          <cell r="G48">
            <v>50</v>
          </cell>
          <cell r="H48">
            <v>1.65</v>
          </cell>
          <cell r="I48">
            <v>50</v>
          </cell>
          <cell r="J48">
            <v>1.65</v>
          </cell>
        </row>
        <row r="49">
          <cell r="A49" t="str">
            <v>28-700</v>
          </cell>
          <cell r="B49" t="str">
            <v>009</v>
          </cell>
          <cell r="C49">
            <v>0</v>
          </cell>
          <cell r="D49">
            <v>0</v>
          </cell>
          <cell r="E49">
            <v>0</v>
          </cell>
          <cell r="F49">
            <v>0</v>
          </cell>
          <cell r="G49">
            <v>10</v>
          </cell>
          <cell r="H49">
            <v>0.64</v>
          </cell>
          <cell r="I49">
            <v>10</v>
          </cell>
          <cell r="J49">
            <v>0.64</v>
          </cell>
        </row>
        <row r="50">
          <cell r="A50" t="str">
            <v>35-851</v>
          </cell>
          <cell r="B50" t="str">
            <v>N01</v>
          </cell>
          <cell r="C50">
            <v>80</v>
          </cell>
          <cell r="D50">
            <v>321.2</v>
          </cell>
          <cell r="E50">
            <v>80</v>
          </cell>
          <cell r="F50">
            <v>321.2</v>
          </cell>
          <cell r="G50">
            <v>80</v>
          </cell>
          <cell r="H50">
            <v>321.2</v>
          </cell>
          <cell r="I50">
            <v>80</v>
          </cell>
          <cell r="J50">
            <v>321.2</v>
          </cell>
        </row>
        <row r="51">
          <cell r="A51" t="str">
            <v>36-392</v>
          </cell>
          <cell r="B51" t="str">
            <v>N100</v>
          </cell>
          <cell r="C51">
            <v>2</v>
          </cell>
          <cell r="D51">
            <v>51.48</v>
          </cell>
          <cell r="E51">
            <v>2</v>
          </cell>
          <cell r="F51">
            <v>51.48</v>
          </cell>
          <cell r="G51">
            <v>2</v>
          </cell>
          <cell r="H51">
            <v>51.48</v>
          </cell>
          <cell r="I51">
            <v>2</v>
          </cell>
          <cell r="J51">
            <v>51.48</v>
          </cell>
        </row>
        <row r="52">
          <cell r="A52" t="str">
            <v>36-392</v>
          </cell>
          <cell r="B52" t="str">
            <v>N101</v>
          </cell>
          <cell r="C52">
            <v>2</v>
          </cell>
          <cell r="D52">
            <v>59.73</v>
          </cell>
          <cell r="E52">
            <v>2</v>
          </cell>
          <cell r="F52">
            <v>59.73</v>
          </cell>
          <cell r="G52">
            <v>2</v>
          </cell>
          <cell r="H52">
            <v>59.73</v>
          </cell>
          <cell r="I52">
            <v>2</v>
          </cell>
          <cell r="J52">
            <v>59.73</v>
          </cell>
        </row>
        <row r="53">
          <cell r="A53" t="str">
            <v>36-392</v>
          </cell>
          <cell r="B53" t="str">
            <v>N102</v>
          </cell>
          <cell r="C53">
            <v>2</v>
          </cell>
          <cell r="D53">
            <v>59.79</v>
          </cell>
          <cell r="E53">
            <v>2</v>
          </cell>
          <cell r="F53">
            <v>59.79</v>
          </cell>
          <cell r="G53">
            <v>2</v>
          </cell>
          <cell r="H53">
            <v>59.79</v>
          </cell>
          <cell r="I53">
            <v>2</v>
          </cell>
          <cell r="J53">
            <v>59.79</v>
          </cell>
        </row>
        <row r="54">
          <cell r="A54" t="str">
            <v>36-392</v>
          </cell>
          <cell r="B54" t="str">
            <v>N103</v>
          </cell>
          <cell r="C54">
            <v>2</v>
          </cell>
          <cell r="D54">
            <v>59.73</v>
          </cell>
          <cell r="E54">
            <v>2</v>
          </cell>
          <cell r="F54">
            <v>59.73</v>
          </cell>
          <cell r="G54">
            <v>2</v>
          </cell>
          <cell r="H54">
            <v>59.73</v>
          </cell>
          <cell r="I54">
            <v>2</v>
          </cell>
          <cell r="J54">
            <v>59.73</v>
          </cell>
        </row>
        <row r="55">
          <cell r="A55" t="str">
            <v>36-392</v>
          </cell>
          <cell r="B55" t="str">
            <v>N104</v>
          </cell>
          <cell r="C55">
            <v>2</v>
          </cell>
          <cell r="D55">
            <v>689.30399999999997</v>
          </cell>
          <cell r="E55">
            <v>2</v>
          </cell>
          <cell r="F55">
            <v>689.30399999999997</v>
          </cell>
          <cell r="G55">
            <v>0</v>
          </cell>
          <cell r="H55">
            <v>0</v>
          </cell>
          <cell r="I55">
            <v>0</v>
          </cell>
          <cell r="J55">
            <v>0</v>
          </cell>
        </row>
        <row r="56">
          <cell r="A56" t="str">
            <v>36-392</v>
          </cell>
          <cell r="B56" t="str">
            <v>N104</v>
          </cell>
          <cell r="C56">
            <v>0</v>
          </cell>
          <cell r="D56">
            <v>0</v>
          </cell>
          <cell r="E56">
            <v>0</v>
          </cell>
          <cell r="F56">
            <v>0</v>
          </cell>
          <cell r="G56">
            <v>2</v>
          </cell>
          <cell r="H56">
            <v>689.30399999999997</v>
          </cell>
          <cell r="I56">
            <v>2</v>
          </cell>
          <cell r="J56">
            <v>689.30399999999997</v>
          </cell>
        </row>
        <row r="57">
          <cell r="A57" t="str">
            <v>36-392</v>
          </cell>
          <cell r="B57" t="str">
            <v>N111</v>
          </cell>
          <cell r="C57">
            <v>2</v>
          </cell>
          <cell r="D57">
            <v>74.781999999999996</v>
          </cell>
          <cell r="E57">
            <v>2</v>
          </cell>
          <cell r="F57">
            <v>74.781999999999996</v>
          </cell>
          <cell r="G57">
            <v>0</v>
          </cell>
          <cell r="H57">
            <v>0</v>
          </cell>
          <cell r="I57">
            <v>0</v>
          </cell>
          <cell r="J57">
            <v>0</v>
          </cell>
        </row>
        <row r="58">
          <cell r="A58" t="str">
            <v>36-392</v>
          </cell>
          <cell r="B58" t="str">
            <v>N111</v>
          </cell>
          <cell r="C58">
            <v>0</v>
          </cell>
          <cell r="D58">
            <v>0</v>
          </cell>
          <cell r="E58">
            <v>0</v>
          </cell>
          <cell r="F58">
            <v>0</v>
          </cell>
          <cell r="G58">
            <v>2</v>
          </cell>
          <cell r="H58">
            <v>74.781999999999996</v>
          </cell>
          <cell r="I58">
            <v>2</v>
          </cell>
          <cell r="J58">
            <v>74.781999999999996</v>
          </cell>
        </row>
        <row r="59">
          <cell r="A59" t="str">
            <v>36-392</v>
          </cell>
          <cell r="B59" t="str">
            <v>N112</v>
          </cell>
          <cell r="C59">
            <v>2</v>
          </cell>
          <cell r="D59">
            <v>238.14599999999999</v>
          </cell>
          <cell r="E59">
            <v>2</v>
          </cell>
          <cell r="F59">
            <v>238.14599999999999</v>
          </cell>
          <cell r="G59">
            <v>0</v>
          </cell>
          <cell r="H59">
            <v>0</v>
          </cell>
          <cell r="I59">
            <v>0</v>
          </cell>
          <cell r="J59">
            <v>0</v>
          </cell>
        </row>
        <row r="60">
          <cell r="A60" t="str">
            <v>36-392</v>
          </cell>
          <cell r="B60" t="str">
            <v>N112</v>
          </cell>
          <cell r="C60">
            <v>0</v>
          </cell>
          <cell r="D60">
            <v>0</v>
          </cell>
          <cell r="E60">
            <v>0</v>
          </cell>
          <cell r="F60">
            <v>0</v>
          </cell>
          <cell r="G60">
            <v>2</v>
          </cell>
          <cell r="H60">
            <v>238.14599999999999</v>
          </cell>
          <cell r="I60">
            <v>2</v>
          </cell>
          <cell r="J60">
            <v>238.14599999999999</v>
          </cell>
        </row>
        <row r="61">
          <cell r="A61" t="str">
            <v>36-392</v>
          </cell>
          <cell r="B61" t="str">
            <v>N114</v>
          </cell>
          <cell r="C61">
            <v>2</v>
          </cell>
          <cell r="D61">
            <v>52.091999999999999</v>
          </cell>
          <cell r="E61">
            <v>2</v>
          </cell>
          <cell r="F61">
            <v>52.091999999999999</v>
          </cell>
          <cell r="G61">
            <v>0</v>
          </cell>
          <cell r="H61">
            <v>0</v>
          </cell>
          <cell r="I61">
            <v>0</v>
          </cell>
          <cell r="J61">
            <v>0</v>
          </cell>
        </row>
        <row r="62">
          <cell r="A62" t="str">
            <v>36-392</v>
          </cell>
          <cell r="B62" t="str">
            <v>N114</v>
          </cell>
          <cell r="C62">
            <v>0</v>
          </cell>
          <cell r="D62">
            <v>0</v>
          </cell>
          <cell r="E62">
            <v>0</v>
          </cell>
          <cell r="F62">
            <v>0</v>
          </cell>
          <cell r="G62">
            <v>2</v>
          </cell>
          <cell r="H62">
            <v>52.091999999999999</v>
          </cell>
          <cell r="I62">
            <v>2</v>
          </cell>
          <cell r="J62">
            <v>52.091999999999999</v>
          </cell>
        </row>
        <row r="63">
          <cell r="A63" t="str">
            <v>36-392</v>
          </cell>
          <cell r="B63" t="str">
            <v>N115</v>
          </cell>
          <cell r="C63">
            <v>2</v>
          </cell>
          <cell r="D63">
            <v>174.44200000000001</v>
          </cell>
          <cell r="E63">
            <v>2</v>
          </cell>
          <cell r="F63">
            <v>174.44200000000001</v>
          </cell>
          <cell r="G63">
            <v>0</v>
          </cell>
          <cell r="H63">
            <v>0</v>
          </cell>
          <cell r="I63">
            <v>0</v>
          </cell>
          <cell r="J63">
            <v>0</v>
          </cell>
        </row>
        <row r="64">
          <cell r="A64" t="str">
            <v>36-392</v>
          </cell>
          <cell r="B64" t="str">
            <v>N115</v>
          </cell>
          <cell r="C64">
            <v>0</v>
          </cell>
          <cell r="D64">
            <v>0</v>
          </cell>
          <cell r="E64">
            <v>0</v>
          </cell>
          <cell r="F64">
            <v>0</v>
          </cell>
          <cell r="G64">
            <v>2</v>
          </cell>
          <cell r="H64">
            <v>174.44200000000001</v>
          </cell>
          <cell r="I64">
            <v>2</v>
          </cell>
          <cell r="J64">
            <v>174.44200000000001</v>
          </cell>
        </row>
        <row r="65">
          <cell r="A65" t="str">
            <v>36-392</v>
          </cell>
          <cell r="B65" t="str">
            <v>N116</v>
          </cell>
          <cell r="C65">
            <v>2</v>
          </cell>
          <cell r="D65">
            <v>9</v>
          </cell>
          <cell r="E65">
            <v>2</v>
          </cell>
          <cell r="F65">
            <v>9</v>
          </cell>
          <cell r="G65">
            <v>2</v>
          </cell>
          <cell r="H65">
            <v>9</v>
          </cell>
          <cell r="I65">
            <v>2</v>
          </cell>
          <cell r="J65">
            <v>9</v>
          </cell>
        </row>
        <row r="66">
          <cell r="A66" t="str">
            <v>36-392</v>
          </cell>
          <cell r="B66" t="str">
            <v>N117</v>
          </cell>
          <cell r="C66">
            <v>4</v>
          </cell>
          <cell r="D66">
            <v>325.404</v>
          </cell>
          <cell r="E66">
            <v>4</v>
          </cell>
          <cell r="F66">
            <v>325.404</v>
          </cell>
          <cell r="G66">
            <v>0</v>
          </cell>
          <cell r="H66">
            <v>0</v>
          </cell>
          <cell r="I66">
            <v>0</v>
          </cell>
          <cell r="J66">
            <v>0</v>
          </cell>
        </row>
        <row r="67">
          <cell r="A67" t="str">
            <v>36-392</v>
          </cell>
          <cell r="B67" t="str">
            <v>N117</v>
          </cell>
          <cell r="C67">
            <v>4</v>
          </cell>
          <cell r="D67">
            <v>325.404</v>
          </cell>
          <cell r="E67">
            <v>4</v>
          </cell>
          <cell r="F67">
            <v>325.404</v>
          </cell>
          <cell r="G67">
            <v>0</v>
          </cell>
          <cell r="H67">
            <v>0</v>
          </cell>
          <cell r="I67">
            <v>0</v>
          </cell>
          <cell r="J67">
            <v>0</v>
          </cell>
        </row>
        <row r="68">
          <cell r="A68" t="str">
            <v>36-392</v>
          </cell>
          <cell r="B68" t="str">
            <v>N117</v>
          </cell>
          <cell r="C68">
            <v>0</v>
          </cell>
          <cell r="D68">
            <v>0</v>
          </cell>
          <cell r="E68">
            <v>0</v>
          </cell>
          <cell r="F68">
            <v>0</v>
          </cell>
          <cell r="G68">
            <v>8</v>
          </cell>
          <cell r="H68">
            <v>650.80799999999999</v>
          </cell>
          <cell r="I68">
            <v>8</v>
          </cell>
          <cell r="J68">
            <v>650.80799999999999</v>
          </cell>
        </row>
        <row r="69">
          <cell r="A69" t="str">
            <v>36-392</v>
          </cell>
          <cell r="B69" t="str">
            <v>N118</v>
          </cell>
          <cell r="C69">
            <v>2</v>
          </cell>
          <cell r="D69">
            <v>1.26</v>
          </cell>
          <cell r="E69">
            <v>2</v>
          </cell>
          <cell r="F69">
            <v>1.26</v>
          </cell>
          <cell r="G69">
            <v>2</v>
          </cell>
          <cell r="H69">
            <v>1.26</v>
          </cell>
          <cell r="I69">
            <v>2</v>
          </cell>
          <cell r="J69">
            <v>1.26</v>
          </cell>
        </row>
        <row r="70">
          <cell r="A70" t="str">
            <v>36-392</v>
          </cell>
          <cell r="B70" t="str">
            <v>N119</v>
          </cell>
          <cell r="C70">
            <v>2</v>
          </cell>
          <cell r="D70">
            <v>897.63599999999997</v>
          </cell>
          <cell r="E70">
            <v>2</v>
          </cell>
          <cell r="F70">
            <v>897.63599999999997</v>
          </cell>
          <cell r="G70">
            <v>0</v>
          </cell>
          <cell r="H70">
            <v>0</v>
          </cell>
          <cell r="I70">
            <v>0</v>
          </cell>
          <cell r="J70">
            <v>0</v>
          </cell>
        </row>
        <row r="71">
          <cell r="A71" t="str">
            <v>36-392</v>
          </cell>
          <cell r="B71" t="str">
            <v>N119</v>
          </cell>
          <cell r="C71">
            <v>0</v>
          </cell>
          <cell r="D71">
            <v>0</v>
          </cell>
          <cell r="E71">
            <v>0</v>
          </cell>
          <cell r="F71">
            <v>0</v>
          </cell>
          <cell r="G71">
            <v>2</v>
          </cell>
          <cell r="H71">
            <v>897.63599999999997</v>
          </cell>
          <cell r="I71">
            <v>2</v>
          </cell>
          <cell r="J71">
            <v>897.63599999999997</v>
          </cell>
        </row>
        <row r="72">
          <cell r="A72" t="str">
            <v>36-392</v>
          </cell>
          <cell r="B72" t="str">
            <v>N121</v>
          </cell>
          <cell r="C72">
            <v>2</v>
          </cell>
          <cell r="D72">
            <v>1219.68</v>
          </cell>
          <cell r="E72">
            <v>2</v>
          </cell>
          <cell r="F72">
            <v>1219.68</v>
          </cell>
          <cell r="G72">
            <v>2</v>
          </cell>
          <cell r="H72">
            <v>1219.68</v>
          </cell>
          <cell r="I72">
            <v>2</v>
          </cell>
          <cell r="J72">
            <v>1219.68</v>
          </cell>
        </row>
        <row r="73">
          <cell r="A73" t="str">
            <v>36-392</v>
          </cell>
          <cell r="B73" t="str">
            <v>N122</v>
          </cell>
          <cell r="C73">
            <v>1</v>
          </cell>
          <cell r="D73">
            <v>392.05700000000002</v>
          </cell>
          <cell r="E73">
            <v>1</v>
          </cell>
          <cell r="F73">
            <v>392.05700000000002</v>
          </cell>
          <cell r="G73">
            <v>1</v>
          </cell>
          <cell r="H73">
            <v>392.05700000000002</v>
          </cell>
          <cell r="I73">
            <v>1</v>
          </cell>
          <cell r="J73">
            <v>392.05700000000002</v>
          </cell>
        </row>
        <row r="74">
          <cell r="A74" t="str">
            <v>36-392</v>
          </cell>
          <cell r="B74" t="str">
            <v>N123</v>
          </cell>
          <cell r="C74">
            <v>3</v>
          </cell>
          <cell r="D74">
            <v>89.55</v>
          </cell>
          <cell r="E74">
            <v>3</v>
          </cell>
          <cell r="F74">
            <v>89.55</v>
          </cell>
          <cell r="G74">
            <v>3</v>
          </cell>
          <cell r="H74">
            <v>89.55</v>
          </cell>
          <cell r="I74">
            <v>3</v>
          </cell>
          <cell r="J74">
            <v>89.55</v>
          </cell>
        </row>
        <row r="75">
          <cell r="A75" t="str">
            <v>36-392</v>
          </cell>
          <cell r="B75" t="str">
            <v>N124</v>
          </cell>
          <cell r="C75">
            <v>2</v>
          </cell>
          <cell r="D75">
            <v>30.18</v>
          </cell>
          <cell r="E75">
            <v>2</v>
          </cell>
          <cell r="F75">
            <v>30.18</v>
          </cell>
          <cell r="G75">
            <v>2</v>
          </cell>
          <cell r="H75">
            <v>30.18</v>
          </cell>
          <cell r="I75">
            <v>2</v>
          </cell>
          <cell r="J75">
            <v>30.18</v>
          </cell>
        </row>
        <row r="76">
          <cell r="A76" t="str">
            <v>36-392</v>
          </cell>
          <cell r="B76" t="str">
            <v>N125</v>
          </cell>
          <cell r="C76">
            <v>1</v>
          </cell>
          <cell r="D76">
            <v>33.481999999999999</v>
          </cell>
          <cell r="E76">
            <v>1</v>
          </cell>
          <cell r="F76">
            <v>33.481999999999999</v>
          </cell>
          <cell r="G76">
            <v>1</v>
          </cell>
          <cell r="H76">
            <v>33.481999999999999</v>
          </cell>
          <cell r="I76">
            <v>1</v>
          </cell>
          <cell r="J76">
            <v>33.481999999999999</v>
          </cell>
        </row>
        <row r="77">
          <cell r="A77" t="str">
            <v>36-392</v>
          </cell>
          <cell r="B77" t="str">
            <v>N126</v>
          </cell>
          <cell r="C77">
            <v>2</v>
          </cell>
          <cell r="D77">
            <v>53.76</v>
          </cell>
          <cell r="E77">
            <v>2</v>
          </cell>
          <cell r="F77">
            <v>53.76</v>
          </cell>
          <cell r="G77">
            <v>2</v>
          </cell>
          <cell r="H77">
            <v>53.76</v>
          </cell>
          <cell r="I77">
            <v>2</v>
          </cell>
          <cell r="J77">
            <v>53.76</v>
          </cell>
        </row>
        <row r="78">
          <cell r="A78" t="str">
            <v>36-392</v>
          </cell>
          <cell r="B78" t="str">
            <v>N127</v>
          </cell>
          <cell r="C78">
            <v>2</v>
          </cell>
          <cell r="D78">
            <v>56.79</v>
          </cell>
          <cell r="E78">
            <v>2</v>
          </cell>
          <cell r="F78">
            <v>56.79</v>
          </cell>
          <cell r="G78">
            <v>2</v>
          </cell>
          <cell r="H78">
            <v>56.79</v>
          </cell>
          <cell r="I78">
            <v>2</v>
          </cell>
          <cell r="J78">
            <v>56.79</v>
          </cell>
        </row>
        <row r="79">
          <cell r="A79" t="str">
            <v>36-392</v>
          </cell>
          <cell r="B79" t="str">
            <v>N128</v>
          </cell>
          <cell r="C79">
            <v>1</v>
          </cell>
          <cell r="D79">
            <v>28.364999999999998</v>
          </cell>
          <cell r="E79">
            <v>1</v>
          </cell>
          <cell r="F79">
            <v>28.364999999999998</v>
          </cell>
          <cell r="G79">
            <v>1</v>
          </cell>
          <cell r="H79">
            <v>28.364999999999998</v>
          </cell>
          <cell r="I79">
            <v>1</v>
          </cell>
          <cell r="J79">
            <v>28.364999999999998</v>
          </cell>
        </row>
        <row r="80">
          <cell r="A80" t="str">
            <v>36-392</v>
          </cell>
          <cell r="B80" t="str">
            <v>N129</v>
          </cell>
          <cell r="C80">
            <v>1</v>
          </cell>
          <cell r="D80">
            <v>381.786</v>
          </cell>
          <cell r="E80">
            <v>1</v>
          </cell>
          <cell r="F80">
            <v>381.786</v>
          </cell>
          <cell r="G80">
            <v>1</v>
          </cell>
          <cell r="H80">
            <v>381.786</v>
          </cell>
          <cell r="I80">
            <v>1</v>
          </cell>
          <cell r="J80">
            <v>381.786</v>
          </cell>
        </row>
        <row r="81">
          <cell r="A81" t="str">
            <v>36-392</v>
          </cell>
          <cell r="B81" t="str">
            <v>N130</v>
          </cell>
          <cell r="C81">
            <v>2</v>
          </cell>
          <cell r="D81">
            <v>53.73</v>
          </cell>
          <cell r="E81">
            <v>2</v>
          </cell>
          <cell r="F81">
            <v>53.73</v>
          </cell>
          <cell r="G81">
            <v>2</v>
          </cell>
          <cell r="H81">
            <v>53.73</v>
          </cell>
          <cell r="I81">
            <v>2</v>
          </cell>
          <cell r="J81">
            <v>53.73</v>
          </cell>
        </row>
        <row r="82">
          <cell r="A82" t="str">
            <v>36-392</v>
          </cell>
          <cell r="B82" t="str">
            <v>N132</v>
          </cell>
          <cell r="C82">
            <v>4</v>
          </cell>
          <cell r="D82">
            <v>107.4</v>
          </cell>
          <cell r="E82">
            <v>4</v>
          </cell>
          <cell r="F82">
            <v>107.4</v>
          </cell>
          <cell r="G82">
            <v>4</v>
          </cell>
          <cell r="H82">
            <v>107.4</v>
          </cell>
          <cell r="I82">
            <v>4</v>
          </cell>
          <cell r="J82">
            <v>107.4</v>
          </cell>
        </row>
        <row r="83">
          <cell r="A83" t="str">
            <v>36-392</v>
          </cell>
          <cell r="B83" t="str">
            <v>N133</v>
          </cell>
          <cell r="C83">
            <v>6</v>
          </cell>
          <cell r="D83">
            <v>161.37</v>
          </cell>
          <cell r="E83">
            <v>6</v>
          </cell>
          <cell r="F83">
            <v>161.37</v>
          </cell>
          <cell r="G83">
            <v>6</v>
          </cell>
          <cell r="H83">
            <v>161.37</v>
          </cell>
          <cell r="I83">
            <v>6</v>
          </cell>
          <cell r="J83">
            <v>161.37</v>
          </cell>
        </row>
        <row r="84">
          <cell r="A84" t="str">
            <v>36-392</v>
          </cell>
          <cell r="B84" t="str">
            <v>N135</v>
          </cell>
          <cell r="C84">
            <v>1</v>
          </cell>
          <cell r="D84">
            <v>33.448999999999998</v>
          </cell>
          <cell r="E84">
            <v>1</v>
          </cell>
          <cell r="F84">
            <v>33.448999999999998</v>
          </cell>
          <cell r="G84">
            <v>1</v>
          </cell>
          <cell r="H84">
            <v>33.448999999999998</v>
          </cell>
          <cell r="I84">
            <v>0</v>
          </cell>
          <cell r="J84">
            <v>0</v>
          </cell>
        </row>
        <row r="85">
          <cell r="A85" t="str">
            <v>36-392</v>
          </cell>
          <cell r="B85" t="str">
            <v>N135</v>
          </cell>
          <cell r="C85">
            <v>0</v>
          </cell>
          <cell r="D85">
            <v>0</v>
          </cell>
          <cell r="E85">
            <v>0</v>
          </cell>
          <cell r="F85">
            <v>0</v>
          </cell>
          <cell r="G85">
            <v>0</v>
          </cell>
          <cell r="H85">
            <v>0</v>
          </cell>
          <cell r="I85">
            <v>1</v>
          </cell>
          <cell r="J85">
            <v>33.448999999999998</v>
          </cell>
        </row>
        <row r="86">
          <cell r="A86" t="str">
            <v>36-392</v>
          </cell>
          <cell r="B86" t="str">
            <v>N136</v>
          </cell>
          <cell r="C86">
            <v>2</v>
          </cell>
          <cell r="D86">
            <v>162.702</v>
          </cell>
          <cell r="E86">
            <v>2</v>
          </cell>
          <cell r="F86">
            <v>162.702</v>
          </cell>
          <cell r="G86">
            <v>2</v>
          </cell>
          <cell r="H86">
            <v>162.702</v>
          </cell>
          <cell r="I86">
            <v>2</v>
          </cell>
          <cell r="J86">
            <v>162.702</v>
          </cell>
        </row>
        <row r="87">
          <cell r="A87" t="str">
            <v>36-392</v>
          </cell>
          <cell r="B87" t="str">
            <v>N137</v>
          </cell>
          <cell r="C87">
            <v>4</v>
          </cell>
          <cell r="D87">
            <v>2.52</v>
          </cell>
          <cell r="E87">
            <v>4</v>
          </cell>
          <cell r="F87">
            <v>2.52</v>
          </cell>
          <cell r="G87">
            <v>4</v>
          </cell>
          <cell r="H87">
            <v>2.52</v>
          </cell>
          <cell r="I87">
            <v>4</v>
          </cell>
          <cell r="J87">
            <v>2.52</v>
          </cell>
        </row>
        <row r="88">
          <cell r="A88" t="str">
            <v>36-392</v>
          </cell>
          <cell r="B88" t="str">
            <v>N138</v>
          </cell>
          <cell r="C88">
            <v>2</v>
          </cell>
          <cell r="D88">
            <v>3.84</v>
          </cell>
          <cell r="E88">
            <v>2</v>
          </cell>
          <cell r="F88">
            <v>3.84</v>
          </cell>
          <cell r="G88">
            <v>2</v>
          </cell>
          <cell r="H88">
            <v>3.84</v>
          </cell>
          <cell r="I88">
            <v>2</v>
          </cell>
          <cell r="J88">
            <v>3.84</v>
          </cell>
        </row>
        <row r="89">
          <cell r="A89" t="str">
            <v>36-392</v>
          </cell>
          <cell r="B89" t="str">
            <v>N139</v>
          </cell>
          <cell r="C89">
            <v>10</v>
          </cell>
          <cell r="D89">
            <v>24</v>
          </cell>
          <cell r="E89">
            <v>10</v>
          </cell>
          <cell r="F89">
            <v>24</v>
          </cell>
          <cell r="G89">
            <v>10</v>
          </cell>
          <cell r="H89">
            <v>24</v>
          </cell>
          <cell r="I89">
            <v>10</v>
          </cell>
          <cell r="J89">
            <v>24</v>
          </cell>
        </row>
        <row r="90">
          <cell r="A90" t="str">
            <v>36-392</v>
          </cell>
          <cell r="B90" t="str">
            <v>N140</v>
          </cell>
          <cell r="C90">
            <v>4</v>
          </cell>
          <cell r="D90">
            <v>17.268000000000001</v>
          </cell>
          <cell r="E90">
            <v>4</v>
          </cell>
          <cell r="F90">
            <v>17.268000000000001</v>
          </cell>
          <cell r="G90">
            <v>4</v>
          </cell>
          <cell r="H90">
            <v>17.268000000000001</v>
          </cell>
          <cell r="I90">
            <v>4</v>
          </cell>
          <cell r="J90">
            <v>17.268000000000001</v>
          </cell>
        </row>
        <row r="91">
          <cell r="A91" t="str">
            <v>36-392</v>
          </cell>
          <cell r="B91" t="str">
            <v>N48</v>
          </cell>
          <cell r="C91">
            <v>2</v>
          </cell>
          <cell r="D91">
            <v>3183.24</v>
          </cell>
          <cell r="E91">
            <v>2</v>
          </cell>
          <cell r="F91">
            <v>3183.24</v>
          </cell>
          <cell r="G91">
            <v>2</v>
          </cell>
          <cell r="H91">
            <v>3183.24</v>
          </cell>
          <cell r="I91">
            <v>2</v>
          </cell>
          <cell r="J91">
            <v>3183.24</v>
          </cell>
        </row>
        <row r="92">
          <cell r="A92" t="str">
            <v>36-392</v>
          </cell>
          <cell r="B92" t="str">
            <v>N49</v>
          </cell>
          <cell r="C92">
            <v>2</v>
          </cell>
          <cell r="D92">
            <v>350.55</v>
          </cell>
          <cell r="E92">
            <v>2</v>
          </cell>
          <cell r="F92">
            <v>350.55</v>
          </cell>
          <cell r="G92">
            <v>2</v>
          </cell>
          <cell r="H92">
            <v>350.55</v>
          </cell>
          <cell r="I92">
            <v>2</v>
          </cell>
          <cell r="J92">
            <v>350.55</v>
          </cell>
        </row>
        <row r="93">
          <cell r="A93" t="str">
            <v>36-392</v>
          </cell>
          <cell r="B93" t="str">
            <v>N50</v>
          </cell>
          <cell r="C93">
            <v>14</v>
          </cell>
          <cell r="D93">
            <v>312.27</v>
          </cell>
          <cell r="E93">
            <v>14</v>
          </cell>
          <cell r="F93">
            <v>312.27</v>
          </cell>
          <cell r="G93">
            <v>14</v>
          </cell>
          <cell r="H93">
            <v>312.27</v>
          </cell>
          <cell r="I93">
            <v>14</v>
          </cell>
          <cell r="J93">
            <v>312.27</v>
          </cell>
        </row>
        <row r="94">
          <cell r="A94" t="str">
            <v>36-392</v>
          </cell>
          <cell r="B94" t="str">
            <v>N51</v>
          </cell>
          <cell r="C94">
            <v>2</v>
          </cell>
          <cell r="D94">
            <v>356.7</v>
          </cell>
          <cell r="E94">
            <v>2</v>
          </cell>
          <cell r="F94">
            <v>356.7</v>
          </cell>
          <cell r="G94">
            <v>2</v>
          </cell>
          <cell r="H94">
            <v>356.7</v>
          </cell>
          <cell r="I94">
            <v>2</v>
          </cell>
          <cell r="J94">
            <v>356.7</v>
          </cell>
        </row>
        <row r="95">
          <cell r="A95" t="str">
            <v>36-392</v>
          </cell>
          <cell r="B95" t="str">
            <v>N52</v>
          </cell>
          <cell r="C95">
            <v>2</v>
          </cell>
          <cell r="D95">
            <v>59.7</v>
          </cell>
          <cell r="E95">
            <v>2</v>
          </cell>
          <cell r="F95">
            <v>59.7</v>
          </cell>
          <cell r="G95">
            <v>2</v>
          </cell>
          <cell r="H95">
            <v>59.7</v>
          </cell>
          <cell r="I95">
            <v>2</v>
          </cell>
          <cell r="J95">
            <v>59.7</v>
          </cell>
        </row>
        <row r="96">
          <cell r="A96" t="str">
            <v>36-392</v>
          </cell>
          <cell r="B96" t="str">
            <v>N53</v>
          </cell>
          <cell r="C96">
            <v>2</v>
          </cell>
          <cell r="D96">
            <v>48.9</v>
          </cell>
          <cell r="E96">
            <v>2</v>
          </cell>
          <cell r="F96">
            <v>48.9</v>
          </cell>
          <cell r="G96">
            <v>2</v>
          </cell>
          <cell r="H96">
            <v>48.9</v>
          </cell>
          <cell r="I96">
            <v>2</v>
          </cell>
          <cell r="J96">
            <v>48.9</v>
          </cell>
        </row>
        <row r="97">
          <cell r="A97" t="str">
            <v>36-392</v>
          </cell>
          <cell r="B97" t="str">
            <v>N54</v>
          </cell>
          <cell r="C97">
            <v>10</v>
          </cell>
          <cell r="D97">
            <v>244.95</v>
          </cell>
          <cell r="E97">
            <v>10</v>
          </cell>
          <cell r="F97">
            <v>244.95</v>
          </cell>
          <cell r="G97">
            <v>10</v>
          </cell>
          <cell r="H97">
            <v>244.95</v>
          </cell>
          <cell r="I97">
            <v>10</v>
          </cell>
          <cell r="J97">
            <v>244.95</v>
          </cell>
        </row>
        <row r="98">
          <cell r="A98" t="str">
            <v>36-392</v>
          </cell>
          <cell r="B98" t="str">
            <v>N82</v>
          </cell>
          <cell r="C98">
            <v>20</v>
          </cell>
          <cell r="D98">
            <v>659.44</v>
          </cell>
          <cell r="E98">
            <v>20</v>
          </cell>
          <cell r="F98">
            <v>659.44</v>
          </cell>
          <cell r="G98">
            <v>0</v>
          </cell>
          <cell r="H98">
            <v>0</v>
          </cell>
          <cell r="I98">
            <v>0</v>
          </cell>
          <cell r="J98">
            <v>0</v>
          </cell>
        </row>
        <row r="99">
          <cell r="A99" t="str">
            <v>36-392</v>
          </cell>
          <cell r="B99" t="str">
            <v>N82</v>
          </cell>
          <cell r="C99">
            <v>0</v>
          </cell>
          <cell r="D99">
            <v>0</v>
          </cell>
          <cell r="E99">
            <v>0</v>
          </cell>
          <cell r="F99">
            <v>0</v>
          </cell>
          <cell r="G99">
            <v>20</v>
          </cell>
          <cell r="H99">
            <v>659.44</v>
          </cell>
          <cell r="I99">
            <v>20</v>
          </cell>
          <cell r="J99">
            <v>659.44</v>
          </cell>
        </row>
        <row r="100">
          <cell r="A100" t="str">
            <v>36-392</v>
          </cell>
          <cell r="B100" t="str">
            <v>N83</v>
          </cell>
          <cell r="C100">
            <v>80</v>
          </cell>
          <cell r="D100">
            <v>745.44</v>
          </cell>
          <cell r="E100">
            <v>80</v>
          </cell>
          <cell r="F100">
            <v>745.44</v>
          </cell>
          <cell r="G100">
            <v>0</v>
          </cell>
          <cell r="H100">
            <v>0</v>
          </cell>
          <cell r="I100">
            <v>0</v>
          </cell>
          <cell r="J100">
            <v>0</v>
          </cell>
        </row>
        <row r="101">
          <cell r="A101" t="str">
            <v>36-392</v>
          </cell>
          <cell r="B101" t="str">
            <v>N83</v>
          </cell>
          <cell r="C101">
            <v>0</v>
          </cell>
          <cell r="D101">
            <v>0</v>
          </cell>
          <cell r="E101">
            <v>0</v>
          </cell>
          <cell r="F101">
            <v>0</v>
          </cell>
          <cell r="G101">
            <v>80</v>
          </cell>
          <cell r="H101">
            <v>745.44</v>
          </cell>
          <cell r="I101">
            <v>80</v>
          </cell>
          <cell r="J101">
            <v>745.44</v>
          </cell>
        </row>
        <row r="102">
          <cell r="A102" t="str">
            <v>36-392</v>
          </cell>
          <cell r="B102" t="str">
            <v>N85</v>
          </cell>
          <cell r="C102">
            <v>40</v>
          </cell>
          <cell r="D102">
            <v>118.8</v>
          </cell>
          <cell r="E102">
            <v>40</v>
          </cell>
          <cell r="F102">
            <v>118.8</v>
          </cell>
          <cell r="G102">
            <v>0</v>
          </cell>
          <cell r="H102">
            <v>0</v>
          </cell>
          <cell r="I102">
            <v>0</v>
          </cell>
          <cell r="J102">
            <v>0</v>
          </cell>
        </row>
        <row r="103">
          <cell r="A103" t="str">
            <v>36-392</v>
          </cell>
          <cell r="B103" t="str">
            <v>N85</v>
          </cell>
          <cell r="C103">
            <v>0</v>
          </cell>
          <cell r="D103">
            <v>0</v>
          </cell>
          <cell r="E103">
            <v>0</v>
          </cell>
          <cell r="F103">
            <v>0</v>
          </cell>
          <cell r="G103">
            <v>40</v>
          </cell>
          <cell r="H103">
            <v>118.8</v>
          </cell>
          <cell r="I103">
            <v>40</v>
          </cell>
          <cell r="J103">
            <v>118.8</v>
          </cell>
        </row>
        <row r="104">
          <cell r="A104" t="str">
            <v>36-392</v>
          </cell>
          <cell r="B104" t="str">
            <v>N86</v>
          </cell>
          <cell r="C104">
            <v>40</v>
          </cell>
          <cell r="D104">
            <v>263.60000000000002</v>
          </cell>
          <cell r="E104">
            <v>40</v>
          </cell>
          <cell r="F104">
            <v>263.60000000000002</v>
          </cell>
          <cell r="G104">
            <v>0</v>
          </cell>
          <cell r="H104">
            <v>0</v>
          </cell>
          <cell r="I104">
            <v>0</v>
          </cell>
          <cell r="J104">
            <v>0</v>
          </cell>
        </row>
        <row r="105">
          <cell r="A105" t="str">
            <v>36-392</v>
          </cell>
          <cell r="B105" t="str">
            <v>N86</v>
          </cell>
          <cell r="C105">
            <v>0</v>
          </cell>
          <cell r="D105">
            <v>0</v>
          </cell>
          <cell r="E105">
            <v>0</v>
          </cell>
          <cell r="F105">
            <v>0</v>
          </cell>
          <cell r="G105">
            <v>40</v>
          </cell>
          <cell r="H105">
            <v>263.60000000000002</v>
          </cell>
          <cell r="I105">
            <v>40</v>
          </cell>
          <cell r="J105">
            <v>263.60000000000002</v>
          </cell>
        </row>
        <row r="106">
          <cell r="A106" t="str">
            <v>36-392</v>
          </cell>
          <cell r="B106" t="str">
            <v>N87</v>
          </cell>
          <cell r="C106">
            <v>2</v>
          </cell>
          <cell r="D106">
            <v>66.864000000000004</v>
          </cell>
          <cell r="E106">
            <v>2</v>
          </cell>
          <cell r="F106">
            <v>66.864000000000004</v>
          </cell>
          <cell r="G106">
            <v>2</v>
          </cell>
          <cell r="H106">
            <v>66.864000000000004</v>
          </cell>
          <cell r="I106">
            <v>2</v>
          </cell>
          <cell r="J106">
            <v>66.864000000000004</v>
          </cell>
        </row>
        <row r="107">
          <cell r="A107" t="str">
            <v>36-392</v>
          </cell>
          <cell r="B107" t="str">
            <v>N88</v>
          </cell>
          <cell r="C107">
            <v>2</v>
          </cell>
          <cell r="D107">
            <v>1232</v>
          </cell>
          <cell r="E107">
            <v>2</v>
          </cell>
          <cell r="F107">
            <v>1232</v>
          </cell>
          <cell r="G107">
            <v>0</v>
          </cell>
          <cell r="H107">
            <v>0</v>
          </cell>
          <cell r="I107">
            <v>0</v>
          </cell>
          <cell r="J107">
            <v>0</v>
          </cell>
        </row>
        <row r="108">
          <cell r="A108" t="str">
            <v>36-392</v>
          </cell>
          <cell r="B108" t="str">
            <v>N88</v>
          </cell>
          <cell r="C108">
            <v>2</v>
          </cell>
          <cell r="D108">
            <v>1232</v>
          </cell>
          <cell r="E108">
            <v>2</v>
          </cell>
          <cell r="F108">
            <v>1232</v>
          </cell>
          <cell r="G108">
            <v>0</v>
          </cell>
          <cell r="H108">
            <v>0</v>
          </cell>
          <cell r="I108">
            <v>0</v>
          </cell>
          <cell r="J108">
            <v>0</v>
          </cell>
        </row>
        <row r="109">
          <cell r="A109" t="str">
            <v>36-392</v>
          </cell>
          <cell r="B109" t="str">
            <v>N88</v>
          </cell>
          <cell r="C109">
            <v>0</v>
          </cell>
          <cell r="D109">
            <v>0</v>
          </cell>
          <cell r="E109">
            <v>0</v>
          </cell>
          <cell r="F109">
            <v>0</v>
          </cell>
          <cell r="G109">
            <v>4</v>
          </cell>
          <cell r="H109">
            <v>2464</v>
          </cell>
          <cell r="I109">
            <v>4</v>
          </cell>
          <cell r="J109">
            <v>2464</v>
          </cell>
        </row>
        <row r="110">
          <cell r="A110" t="str">
            <v>36-392</v>
          </cell>
          <cell r="B110" t="str">
            <v>N92</v>
          </cell>
          <cell r="C110">
            <v>1</v>
          </cell>
          <cell r="D110">
            <v>160.935</v>
          </cell>
          <cell r="E110">
            <v>1</v>
          </cell>
          <cell r="F110">
            <v>160.935</v>
          </cell>
          <cell r="G110">
            <v>0</v>
          </cell>
          <cell r="H110">
            <v>0</v>
          </cell>
          <cell r="I110">
            <v>0</v>
          </cell>
          <cell r="J110">
            <v>0</v>
          </cell>
        </row>
        <row r="111">
          <cell r="A111" t="str">
            <v>36-392</v>
          </cell>
          <cell r="B111" t="str">
            <v>N92</v>
          </cell>
          <cell r="C111">
            <v>1</v>
          </cell>
          <cell r="D111">
            <v>160.935</v>
          </cell>
          <cell r="E111">
            <v>1</v>
          </cell>
          <cell r="F111">
            <v>160.935</v>
          </cell>
          <cell r="G111">
            <v>0</v>
          </cell>
          <cell r="H111">
            <v>0</v>
          </cell>
          <cell r="I111">
            <v>0</v>
          </cell>
          <cell r="J111">
            <v>0</v>
          </cell>
        </row>
        <row r="112">
          <cell r="A112" t="str">
            <v>36-392</v>
          </cell>
          <cell r="B112" t="str">
            <v>N92</v>
          </cell>
          <cell r="C112">
            <v>0</v>
          </cell>
          <cell r="D112">
            <v>0</v>
          </cell>
          <cell r="E112">
            <v>0</v>
          </cell>
          <cell r="F112">
            <v>0</v>
          </cell>
          <cell r="G112">
            <v>2</v>
          </cell>
          <cell r="H112">
            <v>321.87</v>
          </cell>
          <cell r="I112">
            <v>2</v>
          </cell>
          <cell r="J112">
            <v>321.87</v>
          </cell>
        </row>
        <row r="113">
          <cell r="A113" t="str">
            <v>36-392</v>
          </cell>
          <cell r="B113" t="str">
            <v>N94</v>
          </cell>
          <cell r="C113">
            <v>2</v>
          </cell>
          <cell r="D113">
            <v>66.864000000000004</v>
          </cell>
          <cell r="E113">
            <v>2</v>
          </cell>
          <cell r="F113">
            <v>66.864000000000004</v>
          </cell>
          <cell r="G113">
            <v>2</v>
          </cell>
          <cell r="H113">
            <v>66.864000000000004</v>
          </cell>
          <cell r="I113">
            <v>2</v>
          </cell>
          <cell r="J113">
            <v>66.864000000000004</v>
          </cell>
        </row>
        <row r="114">
          <cell r="A114" t="str">
            <v>36-392</v>
          </cell>
          <cell r="B114" t="str">
            <v>N95</v>
          </cell>
          <cell r="C114">
            <v>2</v>
          </cell>
          <cell r="D114">
            <v>59.7</v>
          </cell>
          <cell r="E114">
            <v>2</v>
          </cell>
          <cell r="F114">
            <v>59.7</v>
          </cell>
          <cell r="G114">
            <v>2</v>
          </cell>
          <cell r="H114">
            <v>59.7</v>
          </cell>
          <cell r="I114">
            <v>2</v>
          </cell>
          <cell r="J114">
            <v>59.7</v>
          </cell>
        </row>
        <row r="115">
          <cell r="A115" t="str">
            <v>36-392</v>
          </cell>
          <cell r="B115" t="str">
            <v>N96</v>
          </cell>
          <cell r="C115">
            <v>2</v>
          </cell>
          <cell r="D115">
            <v>626.91399999999999</v>
          </cell>
          <cell r="E115">
            <v>2</v>
          </cell>
          <cell r="F115">
            <v>626.91399999999999</v>
          </cell>
          <cell r="G115">
            <v>0</v>
          </cell>
          <cell r="H115">
            <v>0</v>
          </cell>
          <cell r="I115">
            <v>0</v>
          </cell>
          <cell r="J115">
            <v>0</v>
          </cell>
        </row>
        <row r="116">
          <cell r="A116" t="str">
            <v>36-392</v>
          </cell>
          <cell r="B116" t="str">
            <v>N96</v>
          </cell>
          <cell r="C116">
            <v>0</v>
          </cell>
          <cell r="D116">
            <v>0</v>
          </cell>
          <cell r="E116">
            <v>0</v>
          </cell>
          <cell r="F116">
            <v>0</v>
          </cell>
          <cell r="G116">
            <v>2</v>
          </cell>
          <cell r="H116">
            <v>626.91399999999999</v>
          </cell>
          <cell r="I116">
            <v>2</v>
          </cell>
          <cell r="J116">
            <v>626.91399999999999</v>
          </cell>
        </row>
        <row r="117">
          <cell r="A117" t="str">
            <v>36-392</v>
          </cell>
          <cell r="B117" t="str">
            <v>N97</v>
          </cell>
          <cell r="C117">
            <v>2</v>
          </cell>
          <cell r="D117">
            <v>59.7</v>
          </cell>
          <cell r="E117">
            <v>2</v>
          </cell>
          <cell r="F117">
            <v>59.7</v>
          </cell>
          <cell r="G117">
            <v>2</v>
          </cell>
          <cell r="H117">
            <v>59.7</v>
          </cell>
          <cell r="I117">
            <v>2</v>
          </cell>
          <cell r="J117">
            <v>59.7</v>
          </cell>
        </row>
        <row r="118">
          <cell r="A118" t="str">
            <v>36-392</v>
          </cell>
          <cell r="B118" t="str">
            <v>N98</v>
          </cell>
          <cell r="C118">
            <v>2</v>
          </cell>
          <cell r="D118">
            <v>66.963999999999999</v>
          </cell>
          <cell r="E118">
            <v>2</v>
          </cell>
          <cell r="F118">
            <v>66.963999999999999</v>
          </cell>
          <cell r="G118">
            <v>2</v>
          </cell>
          <cell r="H118">
            <v>66.963999999999999</v>
          </cell>
          <cell r="I118">
            <v>2</v>
          </cell>
          <cell r="J118">
            <v>66.963999999999999</v>
          </cell>
        </row>
        <row r="119">
          <cell r="A119" t="str">
            <v>36-392</v>
          </cell>
          <cell r="B119" t="str">
            <v>N99</v>
          </cell>
          <cell r="C119">
            <v>2</v>
          </cell>
          <cell r="D119">
            <v>51.45</v>
          </cell>
          <cell r="E119">
            <v>2</v>
          </cell>
          <cell r="F119">
            <v>51.45</v>
          </cell>
          <cell r="G119">
            <v>2</v>
          </cell>
          <cell r="H119">
            <v>51.45</v>
          </cell>
          <cell r="I119">
            <v>2</v>
          </cell>
          <cell r="J119">
            <v>51.45</v>
          </cell>
        </row>
        <row r="120">
          <cell r="A120" t="str">
            <v>36-811</v>
          </cell>
          <cell r="B120" t="str">
            <v>008</v>
          </cell>
          <cell r="C120">
            <v>303</v>
          </cell>
          <cell r="D120">
            <v>1712.556</v>
          </cell>
          <cell r="E120">
            <v>303</v>
          </cell>
          <cell r="F120">
            <v>1712.556</v>
          </cell>
          <cell r="G120">
            <v>0</v>
          </cell>
          <cell r="H120">
            <v>0</v>
          </cell>
          <cell r="I120">
            <v>0</v>
          </cell>
          <cell r="J120">
            <v>0</v>
          </cell>
        </row>
        <row r="121">
          <cell r="A121" t="str">
            <v>36-811</v>
          </cell>
          <cell r="B121" t="str">
            <v>008</v>
          </cell>
          <cell r="C121">
            <v>0</v>
          </cell>
          <cell r="D121">
            <v>0</v>
          </cell>
          <cell r="E121">
            <v>0</v>
          </cell>
          <cell r="F121">
            <v>0</v>
          </cell>
          <cell r="G121">
            <v>303</v>
          </cell>
          <cell r="H121">
            <v>1712.556</v>
          </cell>
          <cell r="I121">
            <v>303</v>
          </cell>
          <cell r="J121">
            <v>1712.556</v>
          </cell>
        </row>
        <row r="122">
          <cell r="A122" t="str">
            <v>36-813</v>
          </cell>
          <cell r="B122" t="str">
            <v>006</v>
          </cell>
          <cell r="C122">
            <v>22</v>
          </cell>
          <cell r="D122">
            <v>1448.26</v>
          </cell>
          <cell r="E122">
            <v>22</v>
          </cell>
          <cell r="F122">
            <v>1448.26</v>
          </cell>
          <cell r="G122">
            <v>0</v>
          </cell>
          <cell r="H122">
            <v>0</v>
          </cell>
          <cell r="I122">
            <v>0</v>
          </cell>
          <cell r="J122">
            <v>0</v>
          </cell>
        </row>
        <row r="123">
          <cell r="A123" t="str">
            <v>36-813</v>
          </cell>
          <cell r="B123" t="str">
            <v>006</v>
          </cell>
          <cell r="C123">
            <v>0</v>
          </cell>
          <cell r="D123">
            <v>0</v>
          </cell>
          <cell r="E123">
            <v>0</v>
          </cell>
          <cell r="F123">
            <v>0</v>
          </cell>
          <cell r="G123">
            <v>22</v>
          </cell>
          <cell r="H123">
            <v>1448.26</v>
          </cell>
          <cell r="I123">
            <v>22</v>
          </cell>
          <cell r="J123">
            <v>1448.26</v>
          </cell>
        </row>
        <row r="124">
          <cell r="A124" t="str">
            <v>36-814</v>
          </cell>
          <cell r="B124" t="str">
            <v>004</v>
          </cell>
          <cell r="C124">
            <v>20</v>
          </cell>
          <cell r="D124">
            <v>1066</v>
          </cell>
          <cell r="E124">
            <v>20</v>
          </cell>
          <cell r="F124">
            <v>1066</v>
          </cell>
          <cell r="G124">
            <v>0</v>
          </cell>
          <cell r="H124">
            <v>0</v>
          </cell>
          <cell r="I124">
            <v>0</v>
          </cell>
          <cell r="J124">
            <v>0</v>
          </cell>
        </row>
        <row r="125">
          <cell r="A125" t="str">
            <v>36-814</v>
          </cell>
          <cell r="B125" t="str">
            <v>004</v>
          </cell>
          <cell r="C125">
            <v>0</v>
          </cell>
          <cell r="D125">
            <v>0</v>
          </cell>
          <cell r="E125">
            <v>0</v>
          </cell>
          <cell r="F125">
            <v>0</v>
          </cell>
          <cell r="G125">
            <v>20</v>
          </cell>
          <cell r="H125">
            <v>1066</v>
          </cell>
          <cell r="I125">
            <v>20</v>
          </cell>
          <cell r="J125">
            <v>1066</v>
          </cell>
        </row>
        <row r="126">
          <cell r="A126" t="str">
            <v>38-410</v>
          </cell>
          <cell r="B126" t="str">
            <v>173</v>
          </cell>
          <cell r="C126">
            <v>1</v>
          </cell>
          <cell r="D126">
            <v>12.323</v>
          </cell>
          <cell r="E126">
            <v>1</v>
          </cell>
          <cell r="F126">
            <v>12.323</v>
          </cell>
          <cell r="G126">
            <v>0</v>
          </cell>
          <cell r="H126">
            <v>0</v>
          </cell>
          <cell r="I126">
            <v>0</v>
          </cell>
          <cell r="J126">
            <v>0</v>
          </cell>
        </row>
        <row r="127">
          <cell r="A127" t="str">
            <v>38-410</v>
          </cell>
          <cell r="B127" t="str">
            <v>173</v>
          </cell>
          <cell r="C127">
            <v>0</v>
          </cell>
          <cell r="D127">
            <v>0</v>
          </cell>
          <cell r="E127">
            <v>0</v>
          </cell>
          <cell r="F127">
            <v>0</v>
          </cell>
          <cell r="G127">
            <v>1</v>
          </cell>
          <cell r="H127">
            <v>12.323</v>
          </cell>
          <cell r="I127">
            <v>1</v>
          </cell>
          <cell r="J127">
            <v>12.323</v>
          </cell>
        </row>
        <row r="128">
          <cell r="A128" t="str">
            <v>38-611</v>
          </cell>
          <cell r="B128" t="str">
            <v>005</v>
          </cell>
          <cell r="C128">
            <v>5</v>
          </cell>
          <cell r="D128">
            <v>95.75</v>
          </cell>
          <cell r="E128">
            <v>5</v>
          </cell>
          <cell r="F128">
            <v>95.75</v>
          </cell>
          <cell r="G128">
            <v>0</v>
          </cell>
          <cell r="H128">
            <v>0</v>
          </cell>
          <cell r="I128">
            <v>0</v>
          </cell>
          <cell r="J128">
            <v>0</v>
          </cell>
        </row>
        <row r="129">
          <cell r="A129" t="str">
            <v>38-611</v>
          </cell>
          <cell r="B129" t="str">
            <v>005</v>
          </cell>
          <cell r="C129">
            <v>0</v>
          </cell>
          <cell r="D129">
            <v>0</v>
          </cell>
          <cell r="E129">
            <v>0</v>
          </cell>
          <cell r="F129">
            <v>0</v>
          </cell>
          <cell r="G129">
            <v>5</v>
          </cell>
          <cell r="H129">
            <v>95.75</v>
          </cell>
          <cell r="I129">
            <v>5</v>
          </cell>
          <cell r="J129">
            <v>95.75</v>
          </cell>
        </row>
        <row r="130">
          <cell r="A130" t="str">
            <v>38-611</v>
          </cell>
          <cell r="B130" t="str">
            <v>006</v>
          </cell>
          <cell r="C130">
            <v>20</v>
          </cell>
          <cell r="D130">
            <v>413.6</v>
          </cell>
          <cell r="E130">
            <v>20</v>
          </cell>
          <cell r="F130">
            <v>413.6</v>
          </cell>
          <cell r="G130">
            <v>0</v>
          </cell>
          <cell r="H130">
            <v>0</v>
          </cell>
          <cell r="I130">
            <v>0</v>
          </cell>
          <cell r="J130">
            <v>0</v>
          </cell>
        </row>
        <row r="131">
          <cell r="A131" t="str">
            <v>38-611</v>
          </cell>
          <cell r="B131" t="str">
            <v>006</v>
          </cell>
          <cell r="C131">
            <v>0</v>
          </cell>
          <cell r="D131">
            <v>0</v>
          </cell>
          <cell r="E131">
            <v>0</v>
          </cell>
          <cell r="F131">
            <v>0</v>
          </cell>
          <cell r="G131">
            <v>20</v>
          </cell>
          <cell r="H131">
            <v>413.6</v>
          </cell>
          <cell r="I131">
            <v>20</v>
          </cell>
          <cell r="J131">
            <v>413.6</v>
          </cell>
        </row>
        <row r="132">
          <cell r="A132" t="str">
            <v>38-611</v>
          </cell>
          <cell r="B132" t="str">
            <v>007</v>
          </cell>
          <cell r="C132">
            <v>70</v>
          </cell>
          <cell r="D132">
            <v>1501.5</v>
          </cell>
          <cell r="E132">
            <v>70</v>
          </cell>
          <cell r="F132">
            <v>1501.5</v>
          </cell>
          <cell r="G132">
            <v>0</v>
          </cell>
          <cell r="H132">
            <v>0</v>
          </cell>
          <cell r="I132">
            <v>0</v>
          </cell>
          <cell r="J132">
            <v>0</v>
          </cell>
        </row>
        <row r="133">
          <cell r="A133" t="str">
            <v>38-611</v>
          </cell>
          <cell r="B133" t="str">
            <v>007</v>
          </cell>
          <cell r="C133">
            <v>0</v>
          </cell>
          <cell r="D133">
            <v>0</v>
          </cell>
          <cell r="E133">
            <v>0</v>
          </cell>
          <cell r="F133">
            <v>0</v>
          </cell>
          <cell r="G133">
            <v>70</v>
          </cell>
          <cell r="H133">
            <v>1501.5</v>
          </cell>
          <cell r="I133">
            <v>70</v>
          </cell>
          <cell r="J133">
            <v>1501.5</v>
          </cell>
        </row>
        <row r="134">
          <cell r="A134" t="str">
            <v>38-611</v>
          </cell>
          <cell r="B134" t="str">
            <v>011</v>
          </cell>
          <cell r="C134">
            <v>10</v>
          </cell>
          <cell r="D134">
            <v>291.10000000000002</v>
          </cell>
          <cell r="E134">
            <v>10</v>
          </cell>
          <cell r="F134">
            <v>291.10000000000002</v>
          </cell>
          <cell r="G134">
            <v>0</v>
          </cell>
          <cell r="H134">
            <v>0</v>
          </cell>
          <cell r="I134">
            <v>0</v>
          </cell>
          <cell r="J134">
            <v>0</v>
          </cell>
        </row>
        <row r="135">
          <cell r="A135" t="str">
            <v>38-611</v>
          </cell>
          <cell r="B135" t="str">
            <v>011</v>
          </cell>
          <cell r="C135">
            <v>0</v>
          </cell>
          <cell r="D135">
            <v>0</v>
          </cell>
          <cell r="E135">
            <v>0</v>
          </cell>
          <cell r="F135">
            <v>0</v>
          </cell>
          <cell r="G135">
            <v>10</v>
          </cell>
          <cell r="H135">
            <v>291.10000000000002</v>
          </cell>
          <cell r="I135">
            <v>10</v>
          </cell>
          <cell r="J135">
            <v>291.10000000000002</v>
          </cell>
        </row>
        <row r="136">
          <cell r="A136" t="str">
            <v>38-611</v>
          </cell>
          <cell r="B136" t="str">
            <v>012</v>
          </cell>
          <cell r="C136">
            <v>5</v>
          </cell>
          <cell r="D136">
            <v>149.35</v>
          </cell>
          <cell r="E136">
            <v>5</v>
          </cell>
          <cell r="F136">
            <v>149.35</v>
          </cell>
          <cell r="G136">
            <v>0</v>
          </cell>
          <cell r="H136">
            <v>0</v>
          </cell>
          <cell r="I136">
            <v>0</v>
          </cell>
          <cell r="J136">
            <v>0</v>
          </cell>
        </row>
        <row r="137">
          <cell r="A137" t="str">
            <v>38-611</v>
          </cell>
          <cell r="B137" t="str">
            <v>012</v>
          </cell>
          <cell r="C137">
            <v>0</v>
          </cell>
          <cell r="D137">
            <v>0</v>
          </cell>
          <cell r="E137">
            <v>0</v>
          </cell>
          <cell r="F137">
            <v>0</v>
          </cell>
          <cell r="G137">
            <v>5</v>
          </cell>
          <cell r="H137">
            <v>149.35</v>
          </cell>
          <cell r="I137">
            <v>5</v>
          </cell>
          <cell r="J137">
            <v>149.35</v>
          </cell>
        </row>
        <row r="138">
          <cell r="A138" t="str">
            <v>38-611</v>
          </cell>
          <cell r="B138" t="str">
            <v>013</v>
          </cell>
          <cell r="C138">
            <v>30</v>
          </cell>
          <cell r="D138">
            <v>183.9</v>
          </cell>
          <cell r="E138">
            <v>30</v>
          </cell>
          <cell r="F138">
            <v>183.9</v>
          </cell>
          <cell r="G138">
            <v>0</v>
          </cell>
          <cell r="H138">
            <v>0</v>
          </cell>
          <cell r="I138">
            <v>0</v>
          </cell>
          <cell r="J138">
            <v>0</v>
          </cell>
        </row>
        <row r="139">
          <cell r="A139" t="str">
            <v>38-611</v>
          </cell>
          <cell r="B139" t="str">
            <v>013</v>
          </cell>
          <cell r="C139">
            <v>0</v>
          </cell>
          <cell r="D139">
            <v>0</v>
          </cell>
          <cell r="E139">
            <v>0</v>
          </cell>
          <cell r="F139">
            <v>0</v>
          </cell>
          <cell r="G139">
            <v>30</v>
          </cell>
          <cell r="H139">
            <v>183.9</v>
          </cell>
          <cell r="I139">
            <v>30</v>
          </cell>
          <cell r="J139">
            <v>183.9</v>
          </cell>
        </row>
        <row r="140">
          <cell r="A140" t="str">
            <v>38-611</v>
          </cell>
          <cell r="B140" t="str">
            <v>014</v>
          </cell>
          <cell r="C140">
            <v>800</v>
          </cell>
          <cell r="D140">
            <v>192</v>
          </cell>
          <cell r="E140">
            <v>800</v>
          </cell>
          <cell r="F140">
            <v>192</v>
          </cell>
          <cell r="G140">
            <v>0</v>
          </cell>
          <cell r="H140">
            <v>0</v>
          </cell>
          <cell r="I140">
            <v>0</v>
          </cell>
          <cell r="J140">
            <v>0</v>
          </cell>
        </row>
        <row r="141">
          <cell r="A141" t="str">
            <v>38-611</v>
          </cell>
          <cell r="B141" t="str">
            <v>014</v>
          </cell>
          <cell r="C141">
            <v>0</v>
          </cell>
          <cell r="D141">
            <v>0</v>
          </cell>
          <cell r="E141">
            <v>0</v>
          </cell>
          <cell r="F141">
            <v>0</v>
          </cell>
          <cell r="G141">
            <v>800</v>
          </cell>
          <cell r="H141">
            <v>192</v>
          </cell>
          <cell r="I141">
            <v>800</v>
          </cell>
          <cell r="J141">
            <v>192</v>
          </cell>
        </row>
        <row r="142">
          <cell r="A142" t="str">
            <v>38-611</v>
          </cell>
          <cell r="B142" t="str">
            <v>015</v>
          </cell>
          <cell r="C142">
            <v>250</v>
          </cell>
          <cell r="D142">
            <v>5</v>
          </cell>
          <cell r="E142">
            <v>250</v>
          </cell>
          <cell r="F142">
            <v>5</v>
          </cell>
          <cell r="G142">
            <v>0</v>
          </cell>
          <cell r="H142">
            <v>0</v>
          </cell>
          <cell r="I142">
            <v>0</v>
          </cell>
          <cell r="J142">
            <v>0</v>
          </cell>
        </row>
        <row r="143">
          <cell r="A143" t="str">
            <v>38-611</v>
          </cell>
          <cell r="B143" t="str">
            <v>015</v>
          </cell>
          <cell r="C143">
            <v>0</v>
          </cell>
          <cell r="D143">
            <v>0</v>
          </cell>
          <cell r="E143">
            <v>0</v>
          </cell>
          <cell r="F143">
            <v>0</v>
          </cell>
          <cell r="G143">
            <v>250</v>
          </cell>
          <cell r="H143">
            <v>5</v>
          </cell>
          <cell r="I143">
            <v>250</v>
          </cell>
          <cell r="J143">
            <v>5</v>
          </cell>
        </row>
        <row r="144">
          <cell r="A144" t="str">
            <v>38-810</v>
          </cell>
          <cell r="B144" t="str">
            <v>001</v>
          </cell>
          <cell r="C144">
            <v>20</v>
          </cell>
          <cell r="D144">
            <v>443.8</v>
          </cell>
          <cell r="E144">
            <v>20</v>
          </cell>
          <cell r="F144">
            <v>443.8</v>
          </cell>
          <cell r="G144">
            <v>0</v>
          </cell>
          <cell r="H144">
            <v>0</v>
          </cell>
          <cell r="I144">
            <v>0</v>
          </cell>
          <cell r="J144">
            <v>0</v>
          </cell>
        </row>
        <row r="145">
          <cell r="A145" t="str">
            <v>38-810</v>
          </cell>
          <cell r="B145" t="str">
            <v>001</v>
          </cell>
          <cell r="C145">
            <v>5</v>
          </cell>
          <cell r="D145">
            <v>110.95</v>
          </cell>
          <cell r="E145">
            <v>5</v>
          </cell>
          <cell r="F145">
            <v>110.95</v>
          </cell>
          <cell r="G145">
            <v>0</v>
          </cell>
          <cell r="H145">
            <v>0</v>
          </cell>
          <cell r="I145">
            <v>0</v>
          </cell>
          <cell r="J145">
            <v>0</v>
          </cell>
        </row>
        <row r="146">
          <cell r="A146" t="str">
            <v>38-810</v>
          </cell>
          <cell r="B146" t="str">
            <v>001</v>
          </cell>
          <cell r="C146">
            <v>0</v>
          </cell>
          <cell r="D146">
            <v>0</v>
          </cell>
          <cell r="E146">
            <v>0</v>
          </cell>
          <cell r="F146">
            <v>0</v>
          </cell>
          <cell r="G146">
            <v>5</v>
          </cell>
          <cell r="H146">
            <v>110.95</v>
          </cell>
          <cell r="I146">
            <v>5</v>
          </cell>
          <cell r="J146">
            <v>110.95</v>
          </cell>
        </row>
        <row r="147">
          <cell r="A147" t="str">
            <v>38-810</v>
          </cell>
          <cell r="B147" t="str">
            <v>001</v>
          </cell>
          <cell r="C147">
            <v>0</v>
          </cell>
          <cell r="D147">
            <v>0</v>
          </cell>
          <cell r="E147">
            <v>0</v>
          </cell>
          <cell r="F147">
            <v>0</v>
          </cell>
          <cell r="G147">
            <v>20</v>
          </cell>
          <cell r="H147">
            <v>443.8</v>
          </cell>
          <cell r="I147">
            <v>20</v>
          </cell>
          <cell r="J147">
            <v>443.8</v>
          </cell>
        </row>
        <row r="148">
          <cell r="A148" t="str">
            <v>38-810</v>
          </cell>
          <cell r="B148" t="str">
            <v>002</v>
          </cell>
          <cell r="C148">
            <v>45</v>
          </cell>
          <cell r="D148">
            <v>1939.5</v>
          </cell>
          <cell r="E148">
            <v>45</v>
          </cell>
          <cell r="F148">
            <v>1939.5</v>
          </cell>
          <cell r="G148">
            <v>0</v>
          </cell>
          <cell r="H148">
            <v>0</v>
          </cell>
          <cell r="I148">
            <v>0</v>
          </cell>
          <cell r="J148">
            <v>0</v>
          </cell>
        </row>
        <row r="149">
          <cell r="A149" t="str">
            <v>38-810</v>
          </cell>
          <cell r="B149" t="str">
            <v>002</v>
          </cell>
          <cell r="C149">
            <v>0</v>
          </cell>
          <cell r="D149">
            <v>0</v>
          </cell>
          <cell r="E149">
            <v>0</v>
          </cell>
          <cell r="F149">
            <v>0</v>
          </cell>
          <cell r="G149">
            <v>45</v>
          </cell>
          <cell r="H149">
            <v>1939.5</v>
          </cell>
          <cell r="I149">
            <v>45</v>
          </cell>
          <cell r="J149">
            <v>1939.5</v>
          </cell>
        </row>
        <row r="150">
          <cell r="A150" t="str">
            <v>38-810</v>
          </cell>
          <cell r="B150" t="str">
            <v>003</v>
          </cell>
          <cell r="C150">
            <v>50</v>
          </cell>
          <cell r="D150">
            <v>2441.5</v>
          </cell>
          <cell r="E150">
            <v>50</v>
          </cell>
          <cell r="F150">
            <v>2441.5</v>
          </cell>
          <cell r="G150">
            <v>0</v>
          </cell>
          <cell r="H150">
            <v>0</v>
          </cell>
          <cell r="I150">
            <v>0</v>
          </cell>
          <cell r="J150">
            <v>0</v>
          </cell>
        </row>
        <row r="151">
          <cell r="A151" t="str">
            <v>38-810</v>
          </cell>
          <cell r="B151" t="str">
            <v>003</v>
          </cell>
          <cell r="C151">
            <v>0</v>
          </cell>
          <cell r="D151">
            <v>0</v>
          </cell>
          <cell r="E151">
            <v>0</v>
          </cell>
          <cell r="F151">
            <v>0</v>
          </cell>
          <cell r="G151">
            <v>50</v>
          </cell>
          <cell r="H151">
            <v>2441.5</v>
          </cell>
          <cell r="I151">
            <v>50</v>
          </cell>
          <cell r="J151">
            <v>2441.5</v>
          </cell>
        </row>
        <row r="152">
          <cell r="A152" t="str">
            <v>38-810</v>
          </cell>
          <cell r="B152" t="str">
            <v>003</v>
          </cell>
          <cell r="C152">
            <v>20</v>
          </cell>
          <cell r="D152">
            <v>976.6</v>
          </cell>
          <cell r="E152">
            <v>20</v>
          </cell>
          <cell r="F152">
            <v>976.6</v>
          </cell>
          <cell r="G152">
            <v>20</v>
          </cell>
          <cell r="H152">
            <v>976.6</v>
          </cell>
          <cell r="I152">
            <v>20</v>
          </cell>
          <cell r="J152">
            <v>976.6</v>
          </cell>
        </row>
        <row r="153">
          <cell r="A153" t="str">
            <v>38-810</v>
          </cell>
          <cell r="B153" t="str">
            <v>008</v>
          </cell>
          <cell r="C153">
            <v>500</v>
          </cell>
          <cell r="D153">
            <v>2826</v>
          </cell>
          <cell r="E153">
            <v>500</v>
          </cell>
          <cell r="F153">
            <v>2826</v>
          </cell>
          <cell r="G153">
            <v>500</v>
          </cell>
          <cell r="H153">
            <v>2826</v>
          </cell>
          <cell r="I153">
            <v>500</v>
          </cell>
          <cell r="J153">
            <v>2826</v>
          </cell>
        </row>
        <row r="154">
          <cell r="A154" t="str">
            <v>42-030</v>
          </cell>
          <cell r="B154" t="str">
            <v>N15</v>
          </cell>
          <cell r="C154">
            <v>4</v>
          </cell>
          <cell r="D154">
            <v>0.84</v>
          </cell>
          <cell r="E154">
            <v>4</v>
          </cell>
          <cell r="F154">
            <v>0.84</v>
          </cell>
          <cell r="G154">
            <v>0</v>
          </cell>
          <cell r="H154">
            <v>0</v>
          </cell>
          <cell r="I154">
            <v>0</v>
          </cell>
          <cell r="J154">
            <v>0</v>
          </cell>
        </row>
        <row r="155">
          <cell r="A155" t="str">
            <v>42-030</v>
          </cell>
          <cell r="B155" t="str">
            <v>N15</v>
          </cell>
          <cell r="C155">
            <v>0</v>
          </cell>
          <cell r="D155">
            <v>0</v>
          </cell>
          <cell r="E155">
            <v>0</v>
          </cell>
          <cell r="F155">
            <v>0</v>
          </cell>
          <cell r="G155">
            <v>4</v>
          </cell>
          <cell r="H155">
            <v>0.84</v>
          </cell>
          <cell r="I155">
            <v>4</v>
          </cell>
          <cell r="J155">
            <v>0.84</v>
          </cell>
        </row>
        <row r="156">
          <cell r="A156" t="str">
            <v>42-700</v>
          </cell>
          <cell r="B156" t="str">
            <v>007</v>
          </cell>
          <cell r="C156">
            <v>10</v>
          </cell>
          <cell r="D156">
            <v>1.86</v>
          </cell>
          <cell r="E156">
            <v>10</v>
          </cell>
          <cell r="F156">
            <v>1.86</v>
          </cell>
          <cell r="G156">
            <v>10</v>
          </cell>
          <cell r="H156">
            <v>1.86</v>
          </cell>
          <cell r="I156">
            <v>10</v>
          </cell>
          <cell r="J156">
            <v>1.86</v>
          </cell>
        </row>
        <row r="157">
          <cell r="A157" t="str">
            <v>48-200</v>
          </cell>
          <cell r="B157" t="str">
            <v>001</v>
          </cell>
          <cell r="C157">
            <v>1</v>
          </cell>
          <cell r="D157">
            <v>5</v>
          </cell>
          <cell r="E157">
            <v>1</v>
          </cell>
          <cell r="F157">
            <v>5</v>
          </cell>
          <cell r="G157">
            <v>1</v>
          </cell>
          <cell r="H157">
            <v>5</v>
          </cell>
          <cell r="I157">
            <v>1</v>
          </cell>
          <cell r="J157">
            <v>5</v>
          </cell>
        </row>
        <row r="158">
          <cell r="A158" t="str">
            <v>48-460</v>
          </cell>
          <cell r="B158" t="str">
            <v>007</v>
          </cell>
          <cell r="C158">
            <v>2</v>
          </cell>
          <cell r="D158">
            <v>300</v>
          </cell>
          <cell r="E158">
            <v>2</v>
          </cell>
          <cell r="F158">
            <v>300</v>
          </cell>
          <cell r="G158">
            <v>2</v>
          </cell>
          <cell r="H158">
            <v>300</v>
          </cell>
          <cell r="I158">
            <v>2</v>
          </cell>
          <cell r="J158">
            <v>300</v>
          </cell>
        </row>
        <row r="159">
          <cell r="A159" t="str">
            <v>48-460</v>
          </cell>
          <cell r="B159" t="str">
            <v>008</v>
          </cell>
          <cell r="C159">
            <v>8</v>
          </cell>
          <cell r="D159">
            <v>800</v>
          </cell>
          <cell r="E159">
            <v>8</v>
          </cell>
          <cell r="F159">
            <v>800</v>
          </cell>
          <cell r="G159">
            <v>8</v>
          </cell>
          <cell r="H159">
            <v>800</v>
          </cell>
          <cell r="I159">
            <v>8</v>
          </cell>
          <cell r="J159">
            <v>800</v>
          </cell>
        </row>
        <row r="160">
          <cell r="A160" t="str">
            <v>48-700</v>
          </cell>
          <cell r="B160" t="str">
            <v>001</v>
          </cell>
          <cell r="C160">
            <v>700</v>
          </cell>
          <cell r="D160">
            <v>34.299999999999997</v>
          </cell>
          <cell r="E160">
            <v>700</v>
          </cell>
          <cell r="F160">
            <v>34.299999999999997</v>
          </cell>
          <cell r="G160">
            <v>700</v>
          </cell>
          <cell r="H160">
            <v>34.299999999999997</v>
          </cell>
          <cell r="I160">
            <v>700</v>
          </cell>
          <cell r="J160">
            <v>34.299999999999997</v>
          </cell>
        </row>
        <row r="161">
          <cell r="A161" t="str">
            <v>48-700</v>
          </cell>
          <cell r="B161" t="str">
            <v>002</v>
          </cell>
          <cell r="C161">
            <v>700</v>
          </cell>
          <cell r="D161">
            <v>12.6</v>
          </cell>
          <cell r="E161">
            <v>700</v>
          </cell>
          <cell r="F161">
            <v>12.6</v>
          </cell>
          <cell r="G161">
            <v>700</v>
          </cell>
          <cell r="H161">
            <v>12.6</v>
          </cell>
          <cell r="I161">
            <v>700</v>
          </cell>
          <cell r="J161">
            <v>12.6</v>
          </cell>
        </row>
        <row r="162">
          <cell r="A162" t="str">
            <v>48-700</v>
          </cell>
          <cell r="B162" t="str">
            <v>005</v>
          </cell>
          <cell r="C162">
            <v>160</v>
          </cell>
          <cell r="D162">
            <v>18.399999999999999</v>
          </cell>
          <cell r="E162">
            <v>160</v>
          </cell>
          <cell r="F162">
            <v>18.399999999999999</v>
          </cell>
          <cell r="G162">
            <v>160</v>
          </cell>
          <cell r="H162">
            <v>18.399999999999999</v>
          </cell>
          <cell r="I162">
            <v>160</v>
          </cell>
          <cell r="J162">
            <v>18.399999999999999</v>
          </cell>
        </row>
        <row r="163">
          <cell r="A163" t="str">
            <v>48-700</v>
          </cell>
          <cell r="B163" t="str">
            <v>006</v>
          </cell>
          <cell r="C163">
            <v>160</v>
          </cell>
          <cell r="D163">
            <v>5.44</v>
          </cell>
          <cell r="E163">
            <v>160</v>
          </cell>
          <cell r="F163">
            <v>5.44</v>
          </cell>
          <cell r="G163">
            <v>160</v>
          </cell>
          <cell r="H163">
            <v>5.44</v>
          </cell>
          <cell r="I163">
            <v>160</v>
          </cell>
          <cell r="J163">
            <v>5.44</v>
          </cell>
        </row>
        <row r="164">
          <cell r="A164" t="str">
            <v>52-212</v>
          </cell>
          <cell r="B164" t="str">
            <v>008</v>
          </cell>
          <cell r="C164">
            <v>1</v>
          </cell>
          <cell r="D164">
            <v>0.25</v>
          </cell>
          <cell r="E164">
            <v>1</v>
          </cell>
          <cell r="F164">
            <v>0.25</v>
          </cell>
          <cell r="G164">
            <v>0</v>
          </cell>
          <cell r="H164">
            <v>0</v>
          </cell>
          <cell r="I164">
            <v>0</v>
          </cell>
          <cell r="J164">
            <v>0</v>
          </cell>
        </row>
        <row r="165">
          <cell r="A165" t="str">
            <v>52-212</v>
          </cell>
          <cell r="B165" t="str">
            <v>008</v>
          </cell>
          <cell r="C165">
            <v>0</v>
          </cell>
          <cell r="D165">
            <v>0</v>
          </cell>
          <cell r="E165">
            <v>0</v>
          </cell>
          <cell r="F165">
            <v>0</v>
          </cell>
          <cell r="G165">
            <v>1</v>
          </cell>
          <cell r="H165">
            <v>0.25</v>
          </cell>
          <cell r="I165">
            <v>1</v>
          </cell>
          <cell r="J165">
            <v>0.25</v>
          </cell>
        </row>
        <row r="166">
          <cell r="A166" t="str">
            <v>52-262</v>
          </cell>
          <cell r="B166" t="str">
            <v>005</v>
          </cell>
          <cell r="C166">
            <v>2</v>
          </cell>
          <cell r="D166">
            <v>1.2</v>
          </cell>
          <cell r="E166">
            <v>2</v>
          </cell>
          <cell r="F166">
            <v>1.2</v>
          </cell>
          <cell r="G166">
            <v>2</v>
          </cell>
          <cell r="H166">
            <v>1.2</v>
          </cell>
          <cell r="I166">
            <v>2</v>
          </cell>
          <cell r="J166">
            <v>1.2</v>
          </cell>
        </row>
        <row r="167">
          <cell r="A167" t="str">
            <v>52-460</v>
          </cell>
          <cell r="B167" t="str">
            <v>005</v>
          </cell>
          <cell r="C167">
            <v>4</v>
          </cell>
          <cell r="D167">
            <v>0.16</v>
          </cell>
          <cell r="E167">
            <v>4</v>
          </cell>
          <cell r="F167">
            <v>0.16</v>
          </cell>
          <cell r="G167">
            <v>4</v>
          </cell>
          <cell r="H167">
            <v>0.16</v>
          </cell>
          <cell r="I167">
            <v>4</v>
          </cell>
          <cell r="J167">
            <v>0.16</v>
          </cell>
        </row>
        <row r="168">
          <cell r="A168" t="str">
            <v>52-517</v>
          </cell>
          <cell r="B168" t="str">
            <v>001</v>
          </cell>
          <cell r="C168">
            <v>2</v>
          </cell>
          <cell r="D168">
            <v>1</v>
          </cell>
          <cell r="E168">
            <v>2</v>
          </cell>
          <cell r="F168">
            <v>1</v>
          </cell>
          <cell r="G168">
            <v>2</v>
          </cell>
          <cell r="H168">
            <v>1</v>
          </cell>
          <cell r="I168">
            <v>2</v>
          </cell>
          <cell r="J168">
            <v>1</v>
          </cell>
        </row>
        <row r="169">
          <cell r="A169" t="str">
            <v>52-517</v>
          </cell>
          <cell r="B169" t="str">
            <v>002</v>
          </cell>
          <cell r="C169">
            <v>2</v>
          </cell>
          <cell r="D169">
            <v>4.96</v>
          </cell>
          <cell r="E169">
            <v>2</v>
          </cell>
          <cell r="F169">
            <v>4.96</v>
          </cell>
          <cell r="G169">
            <v>2</v>
          </cell>
          <cell r="H169">
            <v>4.96</v>
          </cell>
          <cell r="I169">
            <v>2</v>
          </cell>
          <cell r="J169">
            <v>4.96</v>
          </cell>
        </row>
        <row r="170">
          <cell r="A170" t="str">
            <v>52-517</v>
          </cell>
          <cell r="B170" t="str">
            <v>003</v>
          </cell>
          <cell r="C170">
            <v>2</v>
          </cell>
          <cell r="D170">
            <v>1.6</v>
          </cell>
          <cell r="E170">
            <v>2</v>
          </cell>
          <cell r="F170">
            <v>1.6</v>
          </cell>
          <cell r="G170">
            <v>2</v>
          </cell>
          <cell r="H170">
            <v>1.6</v>
          </cell>
          <cell r="I170">
            <v>2</v>
          </cell>
          <cell r="J170">
            <v>1.6</v>
          </cell>
        </row>
        <row r="171">
          <cell r="A171" t="str">
            <v>52-517</v>
          </cell>
          <cell r="B171" t="str">
            <v>004</v>
          </cell>
          <cell r="C171">
            <v>2</v>
          </cell>
          <cell r="D171">
            <v>0.28000000000000003</v>
          </cell>
          <cell r="E171">
            <v>2</v>
          </cell>
          <cell r="F171">
            <v>0.28000000000000003</v>
          </cell>
          <cell r="G171">
            <v>2</v>
          </cell>
          <cell r="H171">
            <v>0.28000000000000003</v>
          </cell>
          <cell r="I171">
            <v>2</v>
          </cell>
          <cell r="J171">
            <v>0.28000000000000003</v>
          </cell>
        </row>
        <row r="172">
          <cell r="A172" t="str">
            <v>52-517</v>
          </cell>
          <cell r="B172" t="str">
            <v>007</v>
          </cell>
          <cell r="C172">
            <v>8</v>
          </cell>
          <cell r="D172">
            <v>0.08</v>
          </cell>
          <cell r="E172">
            <v>8</v>
          </cell>
          <cell r="F172">
            <v>0.08</v>
          </cell>
          <cell r="G172">
            <v>8</v>
          </cell>
          <cell r="H172">
            <v>0.08</v>
          </cell>
          <cell r="I172">
            <v>8</v>
          </cell>
          <cell r="J172">
            <v>0.08</v>
          </cell>
        </row>
        <row r="173">
          <cell r="A173" t="str">
            <v>52-517</v>
          </cell>
          <cell r="B173" t="str">
            <v>008</v>
          </cell>
          <cell r="C173">
            <v>8</v>
          </cell>
          <cell r="D173">
            <v>0.08</v>
          </cell>
          <cell r="E173">
            <v>8</v>
          </cell>
          <cell r="F173">
            <v>0.08</v>
          </cell>
          <cell r="G173">
            <v>8</v>
          </cell>
          <cell r="H173">
            <v>0.08</v>
          </cell>
          <cell r="I173">
            <v>8</v>
          </cell>
          <cell r="J173">
            <v>0.08</v>
          </cell>
        </row>
        <row r="174">
          <cell r="A174" t="str">
            <v>52-517</v>
          </cell>
          <cell r="B174" t="str">
            <v>009</v>
          </cell>
          <cell r="C174">
            <v>8</v>
          </cell>
          <cell r="D174">
            <v>0.08</v>
          </cell>
          <cell r="E174">
            <v>8</v>
          </cell>
          <cell r="F174">
            <v>0.08</v>
          </cell>
          <cell r="G174">
            <v>8</v>
          </cell>
          <cell r="H174">
            <v>0.08</v>
          </cell>
          <cell r="I174">
            <v>8</v>
          </cell>
          <cell r="J174">
            <v>0.08</v>
          </cell>
        </row>
        <row r="175">
          <cell r="A175" t="str">
            <v>52-517</v>
          </cell>
          <cell r="B175" t="str">
            <v>010</v>
          </cell>
          <cell r="C175">
            <v>4</v>
          </cell>
          <cell r="D175">
            <v>0.04</v>
          </cell>
          <cell r="E175">
            <v>4</v>
          </cell>
          <cell r="F175">
            <v>0.04</v>
          </cell>
          <cell r="G175">
            <v>4</v>
          </cell>
          <cell r="H175">
            <v>0.04</v>
          </cell>
          <cell r="I175">
            <v>4</v>
          </cell>
          <cell r="J175">
            <v>0.04</v>
          </cell>
        </row>
        <row r="176">
          <cell r="A176" t="str">
            <v>52-517</v>
          </cell>
          <cell r="B176" t="str">
            <v>011</v>
          </cell>
          <cell r="C176">
            <v>4</v>
          </cell>
          <cell r="D176">
            <v>0.04</v>
          </cell>
          <cell r="E176">
            <v>4</v>
          </cell>
          <cell r="F176">
            <v>0.04</v>
          </cell>
          <cell r="G176">
            <v>4</v>
          </cell>
          <cell r="H176">
            <v>0.04</v>
          </cell>
          <cell r="I176">
            <v>4</v>
          </cell>
          <cell r="J176">
            <v>0.04</v>
          </cell>
        </row>
        <row r="177">
          <cell r="A177" t="str">
            <v>52-517</v>
          </cell>
          <cell r="B177" t="str">
            <v>012</v>
          </cell>
          <cell r="C177">
            <v>4</v>
          </cell>
          <cell r="D177">
            <v>0.04</v>
          </cell>
          <cell r="E177">
            <v>4</v>
          </cell>
          <cell r="F177">
            <v>0.04</v>
          </cell>
          <cell r="G177">
            <v>4</v>
          </cell>
          <cell r="H177">
            <v>0.04</v>
          </cell>
          <cell r="I177">
            <v>4</v>
          </cell>
          <cell r="J177">
            <v>0.04</v>
          </cell>
        </row>
        <row r="178">
          <cell r="A178" t="str">
            <v>52-562</v>
          </cell>
          <cell r="B178" t="str">
            <v>011</v>
          </cell>
          <cell r="C178">
            <v>2</v>
          </cell>
          <cell r="D178">
            <v>1</v>
          </cell>
          <cell r="E178">
            <v>2</v>
          </cell>
          <cell r="F178">
            <v>1</v>
          </cell>
          <cell r="G178">
            <v>2</v>
          </cell>
          <cell r="H178">
            <v>1</v>
          </cell>
          <cell r="I178">
            <v>2</v>
          </cell>
          <cell r="J178">
            <v>1</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PHE"/>
      <sheetName val="Rate Analysis"/>
      <sheetName val="Sheet1"/>
    </sheetNames>
    <sheetDataSet>
      <sheetData sheetId="0">
        <row r="137">
          <cell r="D137">
            <v>4850</v>
          </cell>
        </row>
        <row r="139">
          <cell r="D139">
            <v>750</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tender"/>
      <sheetName val="EMD "/>
      <sheetName val="Scrutiny"/>
      <sheetName val="Rate List"/>
      <sheetName val="A.O.R. (2)"/>
      <sheetName val="A.O.R."/>
      <sheetName val="formwork"/>
      <sheetName val="OH"/>
      <sheetName val="Sheet1"/>
      <sheetName val="SHEET2"/>
      <sheetName val="SHEET3"/>
      <sheetName val="formwork (2)"/>
      <sheetName val="sheet4"/>
      <sheetName val="A_O_R_"/>
      <sheetName val="Intro"/>
      <sheetName val="Package-2"/>
      <sheetName val="Consum"/>
      <sheetName val="Dayworks Bill"/>
      <sheetName val="Bills of Quantities"/>
      <sheetName val="pur_tender"/>
      <sheetName val="EMD_"/>
      <sheetName val="Rate_List"/>
      <sheetName val="A_O_R__(2)"/>
      <sheetName val="A_O_R_1"/>
      <sheetName val="formwork_(2)"/>
      <sheetName val="Measurment"/>
      <sheetName val="S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tion"/>
      <sheetName val="EMD"/>
      <sheetName val="Scrutiny"/>
      <sheetName val="RateList"/>
      <sheetName val="Overheads"/>
      <sheetName val="AOR"/>
      <sheetName val="formwork"/>
      <sheetName val="Submittals"/>
      <sheetName val="Sheet6"/>
      <sheetName val="Sheet7"/>
      <sheetName val="Sheet8"/>
      <sheetName val="Sheet9"/>
      <sheetName val="Sheet10"/>
      <sheetName val="Sheet11"/>
      <sheetName val="Sheet12"/>
      <sheetName val="Sheet13"/>
      <sheetName val="Sheet14"/>
      <sheetName val="Sheet15"/>
      <sheetName val="Sheet16"/>
      <sheetName val="formworks"/>
      <sheetName val="Measurment"/>
      <sheetName val="O H JUNE-08  "/>
      <sheetName val="Package-2"/>
      <sheetName val="FORM7"/>
      <sheetName val="sheeet7"/>
      <sheetName val="A.O.R."/>
      <sheetName val="Enquire"/>
      <sheetName val="PalmV"/>
      <sheetName val="old boq"/>
      <sheetName val="PLAN_FEB97"/>
      <sheetName val="MPR_PA_1"/>
      <sheetName val="Labour"/>
      <sheetName val="Material"/>
      <sheetName val="Plant &amp;  Machinery"/>
      <sheetName val="Sheet4"/>
      <sheetName val="CrRajWMM"/>
      <sheetName val="Customers"/>
      <sheetName val="PL1"/>
    </sheetNames>
    <sheetDataSet>
      <sheetData sheetId="0" refreshError="1"/>
      <sheetData sheetId="1" refreshError="1"/>
      <sheetData sheetId="2" refreshError="1"/>
      <sheetData sheetId="3" refreshError="1"/>
      <sheetData sheetId="4" refreshError="1"/>
      <sheetData sheetId="5" refreshError="1">
        <row r="689">
          <cell r="K689">
            <v>22119923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Hire Charges (3)"/>
      <sheetName val="CNS"/>
      <sheetName val="Rock EXC (Chiesel)"/>
      <sheetName val="Monthwise Concrete"/>
      <sheetName val="Rock EXC"/>
      <sheetName val="Soil EXC "/>
      <sheetName val="bssum"/>
      <sheetName val="boq"/>
      <sheetName val="Basic cost"/>
      <sheetName val="EXC"/>
      <sheetName val="CONC"/>
      <sheetName val="CONC ANAL"/>
      <sheetName val="misc"/>
      <sheetName val="Sheet1"/>
      <sheetName val="Shuttering"/>
      <sheetName val="F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E1"/>
      <sheetName val="E2"/>
      <sheetName val="E3"/>
      <sheetName val="E4"/>
      <sheetName val="E5"/>
      <sheetName val="E6"/>
      <sheetName val="E7"/>
      <sheetName val="E8"/>
      <sheetName val="E9"/>
      <sheetName val="F1"/>
      <sheetName val="F2"/>
      <sheetName val="F5"/>
      <sheetName val="F6"/>
      <sheetName val="F7"/>
      <sheetName val="F8"/>
      <sheetName val="Equ_List_Tisco_2003-03-28"/>
      <sheetName val="1-Pop Proj"/>
      <sheetName val="bs BP 04 SA"/>
      <sheetName val="REVENUES &amp; BS"/>
      <sheetName val="Cul_detail"/>
      <sheetName val="Liste"/>
      <sheetName val="RAJU ASSO"/>
      <sheetName val="1-Pop_Proj"/>
      <sheetName val="bs_BP_04_SA"/>
      <sheetName val="REVENUES_&amp;_BS"/>
      <sheetName val="RAJU_ASSO"/>
      <sheetName val="1-Pop_Proj1"/>
      <sheetName val="bs_BP_04_SA1"/>
      <sheetName val="REVENUES_&amp;_BS1"/>
      <sheetName val="RAJU_ASSO1"/>
      <sheetName val="TPL"/>
      <sheetName val="RANGE"/>
      <sheetName val="#REF!"/>
      <sheetName val="Boq"/>
      <sheetName val="FORM3.4A_AS7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
      <sheetName val="Indirect cost"/>
      <sheetName val="BOQ_Direct_selling cost"/>
      <sheetName val="quality_obj"/>
      <sheetName val="BOQ"/>
      <sheetName val="RECAPITULATION"/>
      <sheetName val="E1"/>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SHEET"/>
      <sheetName val="partA"/>
      <sheetName val="PART C-"/>
      <sheetName val="PART D-"/>
      <sheetName val="PART J"/>
      <sheetName val="PART K-"/>
      <sheetName val="PART L- "/>
      <sheetName val="PartM"/>
      <sheetName val="Part N"/>
      <sheetName val="PART Q-"/>
      <sheetName val="Sheet1"/>
    </sheetNames>
    <sheetDataSet>
      <sheetData sheetId="0">
        <row r="6">
          <cell r="H6">
            <v>950</v>
          </cell>
        </row>
        <row r="7">
          <cell r="H7">
            <v>625</v>
          </cell>
        </row>
        <row r="8">
          <cell r="H8">
            <v>550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d.wt."/>
      <sheetName val="drg.qty"/>
      <sheetName val="rf-qty"/>
      <sheetName val="str.stl"/>
      <sheetName val="Sheet1"/>
      <sheetName val="Sheet2"/>
      <sheetName val="rms"/>
      <sheetName val="Steel Std Wts."/>
      <sheetName val="NOTES"/>
      <sheetName val="std_wt_"/>
    </sheetNames>
    <sheetDataSet>
      <sheetData sheetId="0" refreshError="1">
        <row r="1">
          <cell r="A1" t="str">
            <v>LAP</v>
          </cell>
        </row>
        <row r="2">
          <cell r="A2" t="str">
            <v>SECTION</v>
          </cell>
          <cell r="B2" t="str">
            <v>UNIT WT.(IS-808)</v>
          </cell>
        </row>
        <row r="3">
          <cell r="A3" t="str">
            <v>BEAMS</v>
          </cell>
        </row>
        <row r="4">
          <cell r="A4" t="str">
            <v>MB600</v>
          </cell>
          <cell r="B4">
            <v>123</v>
          </cell>
        </row>
        <row r="5">
          <cell r="A5" t="str">
            <v>MB550</v>
          </cell>
          <cell r="B5">
            <v>104</v>
          </cell>
        </row>
        <row r="6">
          <cell r="A6" t="str">
            <v>MB500</v>
          </cell>
          <cell r="B6">
            <v>86.9</v>
          </cell>
        </row>
        <row r="7">
          <cell r="A7" t="str">
            <v>MB450</v>
          </cell>
          <cell r="B7">
            <v>72.400000000000006</v>
          </cell>
        </row>
        <row r="8">
          <cell r="A8" t="str">
            <v>MB400</v>
          </cell>
          <cell r="B8">
            <v>61.5</v>
          </cell>
        </row>
        <row r="9">
          <cell r="A9" t="str">
            <v>MB350</v>
          </cell>
          <cell r="B9">
            <v>52.4</v>
          </cell>
        </row>
        <row r="10">
          <cell r="A10" t="str">
            <v>MB300</v>
          </cell>
          <cell r="B10">
            <v>46</v>
          </cell>
        </row>
        <row r="11">
          <cell r="A11" t="str">
            <v>MB250</v>
          </cell>
          <cell r="B11">
            <v>37.299999999999997</v>
          </cell>
        </row>
        <row r="12">
          <cell r="A12" t="str">
            <v>MB200</v>
          </cell>
          <cell r="B12">
            <v>24.2</v>
          </cell>
        </row>
        <row r="13">
          <cell r="A13" t="str">
            <v>MB150</v>
          </cell>
          <cell r="B13">
            <v>15</v>
          </cell>
        </row>
        <row r="14">
          <cell r="A14" t="str">
            <v>MB100</v>
          </cell>
          <cell r="B14">
            <v>11.5</v>
          </cell>
        </row>
        <row r="15">
          <cell r="A15" t="str">
            <v>CHANNELS</v>
          </cell>
        </row>
        <row r="16">
          <cell r="A16" t="str">
            <v>MC400</v>
          </cell>
          <cell r="B16">
            <v>50.1</v>
          </cell>
        </row>
        <row r="17">
          <cell r="A17" t="str">
            <v>MC350</v>
          </cell>
          <cell r="B17">
            <v>42.7</v>
          </cell>
        </row>
        <row r="18">
          <cell r="A18" t="str">
            <v>MC300</v>
          </cell>
          <cell r="B18">
            <v>36.299999999999997</v>
          </cell>
        </row>
        <row r="19">
          <cell r="A19" t="str">
            <v>MC250</v>
          </cell>
          <cell r="B19">
            <v>30.6</v>
          </cell>
        </row>
        <row r="20">
          <cell r="A20" t="str">
            <v>MC200</v>
          </cell>
          <cell r="B20">
            <v>22.3</v>
          </cell>
        </row>
        <row r="21">
          <cell r="A21" t="str">
            <v>MC 175</v>
          </cell>
          <cell r="B21">
            <v>19.100000000000001</v>
          </cell>
        </row>
        <row r="22">
          <cell r="A22" t="str">
            <v>MC150</v>
          </cell>
          <cell r="B22">
            <v>16.8</v>
          </cell>
        </row>
        <row r="23">
          <cell r="A23" t="str">
            <v>MC125</v>
          </cell>
          <cell r="B23">
            <v>13.1</v>
          </cell>
        </row>
        <row r="24">
          <cell r="A24" t="str">
            <v>MC100</v>
          </cell>
          <cell r="B24">
            <v>9.6</v>
          </cell>
        </row>
        <row r="25">
          <cell r="A25" t="str">
            <v>MC75</v>
          </cell>
          <cell r="B25">
            <v>7.1</v>
          </cell>
        </row>
        <row r="26">
          <cell r="A26" t="str">
            <v>GRATING</v>
          </cell>
        </row>
        <row r="27">
          <cell r="A27" t="str">
            <v>FLAT 50X6</v>
          </cell>
          <cell r="B27">
            <v>2.36</v>
          </cell>
        </row>
        <row r="28">
          <cell r="A28" t="str">
            <v>GRT.25X6</v>
          </cell>
          <cell r="B28">
            <v>1.18</v>
          </cell>
        </row>
        <row r="29">
          <cell r="A29" t="str">
            <v>GRT.25X3</v>
          </cell>
          <cell r="B29">
            <v>0.59</v>
          </cell>
        </row>
        <row r="30">
          <cell r="A30" t="str">
            <v>ANGLES</v>
          </cell>
          <cell r="B30">
            <v>27.2</v>
          </cell>
        </row>
        <row r="31">
          <cell r="A31" t="str">
            <v>150X150X15</v>
          </cell>
          <cell r="B31">
            <v>33.6</v>
          </cell>
        </row>
        <row r="32">
          <cell r="A32" t="str">
            <v>150X150X12</v>
          </cell>
          <cell r="B32">
            <v>27.3</v>
          </cell>
        </row>
        <row r="33">
          <cell r="A33" t="str">
            <v>150X150X10</v>
          </cell>
          <cell r="B33">
            <v>22.9</v>
          </cell>
        </row>
        <row r="34">
          <cell r="A34" t="str">
            <v>130X130X12</v>
          </cell>
          <cell r="B34">
            <v>23.5</v>
          </cell>
        </row>
        <row r="35">
          <cell r="A35" t="str">
            <v>130X130X10</v>
          </cell>
          <cell r="B35">
            <v>19.7</v>
          </cell>
        </row>
        <row r="36">
          <cell r="A36" t="str">
            <v>110X110X12</v>
          </cell>
          <cell r="B36">
            <v>19.600000000000001</v>
          </cell>
        </row>
        <row r="37">
          <cell r="A37" t="str">
            <v>110X110X10</v>
          </cell>
          <cell r="B37">
            <v>16.600000000000001</v>
          </cell>
        </row>
        <row r="38">
          <cell r="A38" t="str">
            <v>110X110X8</v>
          </cell>
          <cell r="B38">
            <v>13.4</v>
          </cell>
        </row>
        <row r="39">
          <cell r="A39" t="str">
            <v>100X100X10</v>
          </cell>
          <cell r="B39">
            <v>14.9</v>
          </cell>
        </row>
        <row r="40">
          <cell r="A40" t="str">
            <v>100X100X8</v>
          </cell>
          <cell r="B40">
            <v>12.1</v>
          </cell>
        </row>
        <row r="41">
          <cell r="A41" t="str">
            <v>100X100X6</v>
          </cell>
          <cell r="B41">
            <v>9.1999999999999993</v>
          </cell>
        </row>
        <row r="42">
          <cell r="A42" t="str">
            <v>90X90X10</v>
          </cell>
          <cell r="B42">
            <v>13.4</v>
          </cell>
        </row>
        <row r="43">
          <cell r="A43" t="str">
            <v>90X90X8</v>
          </cell>
          <cell r="B43">
            <v>10.8</v>
          </cell>
        </row>
        <row r="44">
          <cell r="A44" t="str">
            <v>90X90X6</v>
          </cell>
          <cell r="B44">
            <v>8.1999999999999993</v>
          </cell>
        </row>
        <row r="45">
          <cell r="A45" t="str">
            <v>80X80X6</v>
          </cell>
          <cell r="B45">
            <v>7.3</v>
          </cell>
        </row>
        <row r="46">
          <cell r="A46" t="str">
            <v>75X75X8</v>
          </cell>
          <cell r="B46">
            <v>8.9</v>
          </cell>
        </row>
        <row r="47">
          <cell r="A47" t="str">
            <v>75X75X6</v>
          </cell>
          <cell r="B47">
            <v>6.8</v>
          </cell>
        </row>
        <row r="48">
          <cell r="A48" t="str">
            <v>65X65X8</v>
          </cell>
          <cell r="B48">
            <v>7.7</v>
          </cell>
        </row>
        <row r="49">
          <cell r="A49" t="str">
            <v>65X65X6</v>
          </cell>
          <cell r="B49">
            <v>5.8</v>
          </cell>
        </row>
        <row r="50">
          <cell r="A50" t="str">
            <v>50X50X6</v>
          </cell>
          <cell r="B50">
            <v>4.5</v>
          </cell>
        </row>
        <row r="51">
          <cell r="A51" t="str">
            <v>BOX 94.50X47.25X3.25</v>
          </cell>
          <cell r="B51">
            <v>6.69</v>
          </cell>
        </row>
        <row r="52">
          <cell r="A52" t="str">
            <v>BOX 70.5X70.5X4.85</v>
          </cell>
          <cell r="B52">
            <v>9.76</v>
          </cell>
        </row>
        <row r="53">
          <cell r="A53" t="str">
            <v>BOX 70.5X70.5X4.05</v>
          </cell>
          <cell r="B53">
            <v>8.35</v>
          </cell>
        </row>
        <row r="54">
          <cell r="A54" t="str">
            <v>BOX 70.5X70.5X3.25</v>
          </cell>
          <cell r="B54">
            <v>6.82</v>
          </cell>
        </row>
        <row r="55">
          <cell r="A55" t="str">
            <v>BOX 50X50X2.9</v>
          </cell>
          <cell r="B55">
            <v>4.26</v>
          </cell>
        </row>
        <row r="56">
          <cell r="A56" t="str">
            <v>BOX 45X45X2.90</v>
          </cell>
          <cell r="B56">
            <v>3.81</v>
          </cell>
        </row>
        <row r="57">
          <cell r="A57" t="str">
            <v>BOX 38X38X3.25</v>
          </cell>
          <cell r="B57">
            <v>3.33</v>
          </cell>
        </row>
        <row r="58">
          <cell r="A58" t="str">
            <v>BOX 32X32X3.25</v>
          </cell>
          <cell r="B58">
            <v>2.92</v>
          </cell>
        </row>
        <row r="59">
          <cell r="A59" t="str">
            <v>PL28TH</v>
          </cell>
          <cell r="B59">
            <v>219.8</v>
          </cell>
        </row>
        <row r="60">
          <cell r="A60" t="str">
            <v>PL25TH</v>
          </cell>
          <cell r="B60">
            <v>196.25</v>
          </cell>
        </row>
        <row r="61">
          <cell r="A61" t="str">
            <v>PL20TH</v>
          </cell>
          <cell r="B61">
            <v>157</v>
          </cell>
        </row>
        <row r="62">
          <cell r="A62" t="str">
            <v>PL16TH</v>
          </cell>
          <cell r="B62">
            <v>125.6</v>
          </cell>
        </row>
        <row r="63">
          <cell r="A63" t="str">
            <v>PL12TH</v>
          </cell>
          <cell r="B63">
            <v>94.2</v>
          </cell>
        </row>
        <row r="64">
          <cell r="A64" t="str">
            <v>PL10TH</v>
          </cell>
          <cell r="B64">
            <v>78.5</v>
          </cell>
        </row>
        <row r="65">
          <cell r="A65" t="str">
            <v>PL8TH</v>
          </cell>
          <cell r="B65">
            <v>62.8</v>
          </cell>
        </row>
        <row r="66">
          <cell r="A66" t="str">
            <v>CHQ.PL.</v>
          </cell>
          <cell r="B66">
            <v>52.2</v>
          </cell>
        </row>
      </sheetData>
      <sheetData sheetId="1"/>
      <sheetData sheetId="2"/>
      <sheetData sheetId="3"/>
      <sheetData sheetId="4"/>
      <sheetData sheetId="5"/>
      <sheetData sheetId="6"/>
      <sheetData sheetId="7"/>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150D"/>
      <sheetName val="SUMMARY boq1"/>
      <sheetName val="data sheet"/>
      <sheetName val="rate analysis"/>
      <sheetName val="admin 10D"/>
      <sheetName val="workshop 30D"/>
      <sheetName val="W.TOWER 50D"/>
      <sheetName val="fire stn 70D"/>
      <sheetName val="canteen 90D"/>
      <sheetName val="PER. STORE110D"/>
      <sheetName val="community 130D"/>
      <sheetName val="Sheet2"/>
      <sheetName val="Sheet3"/>
      <sheetName val="Sheet1"/>
    </sheetNames>
    <sheetDataSet>
      <sheetData sheetId="0"/>
      <sheetData sheetId="1"/>
      <sheetData sheetId="2">
        <row r="19">
          <cell r="H19">
            <v>463.5</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Rates"/>
      <sheetName val="Data"/>
      <sheetName val="Petlaburz"/>
    </sheetNames>
    <sheetDataSet>
      <sheetData sheetId="0">
        <row r="208">
          <cell r="A208" t="str">
            <v>ST,IT,Misc,CP &amp;OH etc</v>
          </cell>
        </row>
      </sheetData>
      <sheetData sheetId="1"/>
      <sheetData sheetId="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Boq"/>
      <sheetName val="Calculations"/>
      <sheetName val="List"/>
      <sheetName val="Pre-cast"/>
      <sheetName val="ANALYSIS"/>
      <sheetName val="floor slab-RS2"/>
      <sheetName val="SPT vs PHI"/>
      <sheetName val="std.wt."/>
      <sheetName val="THK"/>
      <sheetName val="Sheet1"/>
      <sheetName val="BOQ fire proofing"/>
      <sheetName val="E1"/>
      <sheetName val="PIpe Pushing"/>
      <sheetName val="Design"/>
      <sheetName val="RA-markate"/>
      <sheetName val="Material "/>
      <sheetName val="Pur"/>
      <sheetName val="Civil_Boq"/>
      <sheetName val="Pile cap"/>
      <sheetName val="Summary"/>
      <sheetName val="Chandrawal -1"/>
      <sheetName val="policies"/>
      <sheetName val="BOQ"/>
      <sheetName val="HDD"/>
      <sheetName val="Works"/>
      <sheetName val="FUSION"/>
      <sheetName val="OFC-Design"/>
      <sheetName val="PCS"/>
      <sheetName val="ETC"/>
      <sheetName val="Guide VAT_ED_Credit"/>
      <sheetName val="JTS"/>
      <sheetName val="AMC &amp; O&amp;M"/>
      <sheetName val="JTS Costing"/>
      <sheetName val="Instructions"/>
      <sheetName val="switch"/>
      <sheetName val="BOQ_Direct_selling cost"/>
      <sheetName val="dummy"/>
      <sheetName val="Staff Forecast spread"/>
      <sheetName val="149"/>
      <sheetName val="Legal Risk Analysis"/>
      <sheetName val="moments-table(tri)"/>
      <sheetName val="conc-foot-gradeslab"/>
      <sheetName val="COLUMN"/>
      <sheetName val="Abstract Sheet"/>
      <sheetName val="General Summary"/>
      <sheetName val="+X &amp; -X DIR PRE"/>
      <sheetName val="Civil_Boq1"/>
      <sheetName val="SPT_vs_PHI"/>
      <sheetName val="std_wt_"/>
      <sheetName val="Pile_cap"/>
      <sheetName val="Material_"/>
      <sheetName val="Chandrawal_-1"/>
      <sheetName val="Guide_VAT_ED_Credit"/>
      <sheetName val="AMC_&amp;_O&amp;M"/>
      <sheetName val="JTS_Costing"/>
      <sheetName val="PRECAST lightconc-II"/>
      <sheetName val="Break up Sheet"/>
      <sheetName val="Notes"/>
      <sheetName val="TBAL9697 -group wise  sdpl"/>
      <sheetName val="AOR"/>
      <sheetName val="Costing"/>
      <sheetName val="RCC,Ret. Wall"/>
      <sheetName val="d-safe specs"/>
      <sheetName val="sept-plan"/>
      <sheetName val="RES-PLANNING"/>
      <sheetName val="Pay_Sep06"/>
      <sheetName val="Sheet4"/>
      <sheetName val="Main-Material"/>
      <sheetName val="girder"/>
      <sheetName val="13. Steel - Ratio"/>
      <sheetName val="Footings"/>
      <sheetName val="WPR-IV"/>
      <sheetName val="Labour productivity"/>
      <sheetName val="Supplier"/>
      <sheetName val="CABLE DATA"/>
      <sheetName val="organi synthesis lab"/>
      <sheetName val="INPUT SHEET"/>
      <sheetName val="Extra Item"/>
      <sheetName val="Fill this out first..."/>
      <sheetName val="Lead"/>
      <sheetName val="Labour &amp; Plant"/>
      <sheetName val="Project Budget Worksheet"/>
      <sheetName val="TASKRSRC (2)"/>
      <sheetName val="TARGET"/>
      <sheetName val="BASELINE"/>
      <sheetName val="Fin Sum"/>
      <sheetName val="cubes_M20"/>
      <sheetName val="V.O.4 - PCC Qty"/>
      <sheetName val="Field Values"/>
      <sheetName val="BOQ -II ph 2"/>
      <sheetName val="d-safe DELUXE"/>
      <sheetName val="p&amp;m"/>
      <sheetName val="MainSheet"/>
      <sheetName val="PointNo.5"/>
      <sheetName val="GBW"/>
      <sheetName val="shuttering"/>
      <sheetName val="FORM7"/>
      <sheetName val="2.1 受電設備棟"/>
      <sheetName val="2.2 受・防火水槽"/>
      <sheetName val="2.3 排水処理設備棟"/>
      <sheetName val="2.4 倉庫棟"/>
      <sheetName val="2.5 守衛棟"/>
      <sheetName val="Plant Cost"/>
      <sheetName val="1.01 (a)"/>
      <sheetName val="Balance sheet"/>
      <sheetName val="UNIT2"/>
      <sheetName val="DETAIL SHEET"/>
      <sheetName val="Detail"/>
      <sheetName val="T1037 Entire School"/>
      <sheetName val="STAFFSCHED "/>
      <sheetName val="dBase"/>
      <sheetName val="PRECAST lightconc_II"/>
      <sheetName val="RMZ Summary"/>
      <sheetName val="Employee List"/>
      <sheetName val="Input"/>
      <sheetName val="LABOUR"/>
      <sheetName val="spool"/>
      <sheetName val="Voucher"/>
      <sheetName val="Basement Budget"/>
      <sheetName val="IO LIST"/>
      <sheetName val="Aseet1998"/>
      <sheetName val="PC Master List"/>
      <sheetName val="Storage"/>
      <sheetName val="foot"/>
      <sheetName val="3-3(750)"/>
      <sheetName val="Calc1"/>
      <sheetName val="RECAPITULATION"/>
      <sheetName val="Cal"/>
      <sheetName val="Data"/>
      <sheetName val="Boiler&amp;TG"/>
      <sheetName val="Vehicles"/>
      <sheetName val="VCH-SLC"/>
      <sheetName val="except wiring"/>
      <sheetName val="3cd Annexure"/>
      <sheetName val="labour coeff"/>
      <sheetName val="Macro1"/>
      <sheetName val="P&amp;L-BDMC"/>
      <sheetName val="WWR"/>
      <sheetName val="Equipment"/>
      <sheetName val="ORDER BOOKING"/>
      <sheetName val="1st and 4th flight"/>
      <sheetName val="BOQ_SERENO"/>
      <sheetName val=" "/>
      <sheetName val="Build-up"/>
      <sheetName val="x-items"/>
      <sheetName val="BOQ_Direct_selling_cost"/>
      <sheetName val="Staff_Forecast_spread"/>
      <sheetName val="floor_slab-RS2"/>
      <sheetName val="PRECAST_lightconc-II"/>
      <sheetName val="PIpe_Pushing"/>
      <sheetName val="d-safe_specs"/>
      <sheetName val="Labour_productivity"/>
      <sheetName val="BOQ (2)"/>
      <sheetName val="main"/>
      <sheetName val="COST"/>
      <sheetName val="Site Dev BOQ"/>
      <sheetName val="Tender Summary"/>
      <sheetName val="Electrical"/>
      <sheetName val="Construction"/>
      <sheetName val="tower"/>
      <sheetName val="AK-Offertstammblatt"/>
      <sheetName val="Calc_ISC"/>
      <sheetName val="Scope Reconciliation"/>
      <sheetName val="Names&amp;Cases"/>
      <sheetName val="10. &amp; 11. Rate Code &amp; BQ"/>
      <sheetName val="analysis-superstructure"/>
      <sheetName val="Current Bill MB ref"/>
      <sheetName val="loadcal"/>
      <sheetName val="NT LBH"/>
      <sheetName val="Desgn(zone I)"/>
      <sheetName val="Sheet2"/>
      <sheetName val="Cover sheet"/>
      <sheetName val="Site wise NADs"/>
      <sheetName val="Sheet3"/>
      <sheetName val="LANGUAGE"/>
      <sheetName val="Summary_Bank"/>
      <sheetName val="Non-Factory"/>
      <sheetName val="purpose&amp;input"/>
      <sheetName val="INPUT_SHEET"/>
      <sheetName val="Activity Costing Breakup"/>
      <sheetName val="Unit Rate(CIS)"/>
      <sheetName val="Conc Analysis"/>
      <sheetName val="Basic "/>
      <sheetName val="Back-UP IRA (CIS)"/>
      <sheetName val="Precast IRA"/>
      <sheetName val="Precast IRA Backup"/>
      <sheetName val="Precast RA"/>
      <sheetName val="factors"/>
      <sheetName val="Project Details.."/>
      <sheetName val="Top Line - WWW"/>
      <sheetName val="Wire"/>
      <sheetName val="Depreciation Calc"/>
      <sheetName val="Mat_Cost"/>
      <sheetName val="Publicbuilding"/>
      <sheetName val="M.S."/>
      <sheetName val="Summary year Plan"/>
      <sheetName val="Staff Acco."/>
      <sheetName val="Invoice"/>
      <sheetName val="POI_MASTER_1"/>
      <sheetName val="Rate analysis"/>
      <sheetName val="nglrpt042964858"/>
      <sheetName val="Trial Bal"/>
      <sheetName val="Fee Rate Summary"/>
      <sheetName val="beam-reinft"/>
      <sheetName val="SC revtrgt"/>
      <sheetName val="目录"/>
      <sheetName val="Detailed Summary (5)"/>
      <sheetName val="Block A - BOQ"/>
      <sheetName val="b.s.-p.l.-sch."/>
      <sheetName val="Final Summary"/>
      <sheetName val="Cashflow projection"/>
      <sheetName val="HEAD"/>
      <sheetName val="@Risk Inputs"/>
      <sheetName val="Calc"/>
      <sheetName val="master"/>
      <sheetName val="T&amp;M"/>
      <sheetName val="Form X"/>
      <sheetName val="rev 01"/>
      <sheetName val="3"/>
      <sheetName val="BOQ Distribution"/>
      <sheetName val="FORM-W3"/>
      <sheetName val="Wordsdata"/>
      <sheetName val="lookups"/>
      <sheetName val="Pier"/>
      <sheetName val="bASICDATA"/>
      <sheetName val="#REF"/>
      <sheetName val="BHANDUP"/>
      <sheetName val="ETC Plant Cost"/>
      <sheetName val="LMR PF"/>
      <sheetName val="PROCTOR"/>
      <sheetName val="inWords"/>
      <sheetName val="RA_EIL"/>
      <sheetName val="RA_MKT_QUOTE"/>
      <sheetName val="1_Project_Profile"/>
      <sheetName val="Chandrawal_-11"/>
      <sheetName val="Guide_VAT_ED_Credit1"/>
      <sheetName val="AMC_&amp;_O&amp;M1"/>
      <sheetName val="JTS_Costing1"/>
      <sheetName val="SPT_vs_PHI1"/>
      <sheetName val="std_wt_1"/>
      <sheetName val="Material_1"/>
      <sheetName val="Pile_cap1"/>
      <sheetName val="d-safe_specs1"/>
      <sheetName val="CABLE_DATA"/>
      <sheetName val="Sheet1 (2)"/>
      <sheetName val="Intro."/>
      <sheetName val="Purlin(7m)"/>
      <sheetName val="IS3370"/>
      <sheetName val="IS456"/>
      <sheetName val="Table10"/>
      <sheetName val="Table11"/>
      <sheetName val="Table12"/>
      <sheetName val="Table9"/>
      <sheetName val="DG3285"/>
      <sheetName val="final abstract"/>
      <sheetName val="BOQ "/>
      <sheetName val="Flooring"/>
      <sheetName val="ELEC_BOQ"/>
      <sheetName val="BS Schdl- 1 &amp; 2"/>
      <sheetName val="Mat &amp; Lab Rate"/>
      <sheetName val="General_Summary"/>
      <sheetName val="Risk &amp; Opportunities"/>
      <sheetName val=" WORKING"/>
      <sheetName val="ORDER_BOOKING"/>
      <sheetName val="월선수금"/>
      <sheetName val="CLform"/>
      <sheetName val="OHT_Abs"/>
      <sheetName val="radar"/>
      <sheetName val="E &amp; R"/>
      <sheetName val="Sheet 1"/>
      <sheetName val="Abstract - Single Line"/>
      <sheetName val="L3"/>
      <sheetName val="st"/>
      <sheetName val="MTTR-Headend"/>
      <sheetName val="PM_Action "/>
      <sheetName val="PE Status"/>
      <sheetName val="Inventory"/>
      <sheetName val="Major Events "/>
      <sheetName val="Crtitical Issues"/>
      <sheetName val="RIP"/>
      <sheetName val="Fault Statistics"/>
      <sheetName val="Ageing_Pending_ CLeared"/>
      <sheetName val="Fault Cleared After 24Hrs"/>
      <sheetName val="CFForecast detail"/>
      <sheetName val="Assmpns"/>
      <sheetName val="Cul_detail"/>
      <sheetName val="Section Catalogue"/>
      <sheetName val="Column Bracket"/>
      <sheetName val="Data-Month"/>
      <sheetName val="M.R.List (2)"/>
      <sheetName val="Sqn_Abs _G_1"/>
      <sheetName val="Assumptions"/>
      <sheetName val="Inter unit set off"/>
      <sheetName val="Approved MTD Proj #'s"/>
      <sheetName val="sq ftg detail"/>
      <sheetName val="lookup"/>
      <sheetName val="Database"/>
      <sheetName val="RateAnalysis"/>
      <sheetName val="AR"/>
      <sheetName val="keyword"/>
      <sheetName val="Global factors"/>
      <sheetName val="Sub-str."/>
      <sheetName val="Variation Statement"/>
      <sheetName val="Lead (Final)"/>
      <sheetName val="Basic Resources"/>
      <sheetName val="Micro"/>
      <sheetName val="Macro"/>
      <sheetName val="Scaff-Rose"/>
      <sheetName val="mem-property"/>
      <sheetName val="Final Bill of Material"/>
      <sheetName val="RFP002"/>
      <sheetName val="Material Rate"/>
      <sheetName val="GUT"/>
      <sheetName val="Controls"/>
      <sheetName val="Analy_7-10"/>
      <sheetName val="Cor_01Br6_8"/>
      <sheetName val="Labor abs-NMR"/>
      <sheetName val="BOQ-Part1"/>
      <sheetName val="Civil_Boq2"/>
      <sheetName val="SPT_vs_PHI2"/>
      <sheetName val="std_wt_2"/>
      <sheetName val="Material_2"/>
      <sheetName val="Chandrawal_-12"/>
      <sheetName val="Guide_VAT_ED_Credit2"/>
      <sheetName val="AMC_&amp;_O&amp;M2"/>
      <sheetName val="JTS_Costing2"/>
      <sheetName val="Pile_cap2"/>
      <sheetName val="BOQ_Direct_selling_cost1"/>
      <sheetName val="Staff_Forecast_spread1"/>
      <sheetName val="floor_slab-RS21"/>
      <sheetName val="+X_&amp;_-X_DIR_PRE"/>
      <sheetName val="PIpe_Pushing1"/>
      <sheetName val="d-safe_specs2"/>
      <sheetName val="Break_up_Sheet"/>
      <sheetName val="13__Steel_-_Ratio"/>
      <sheetName val="PRECAST_lightconc-II1"/>
      <sheetName val="Labour_productivity1"/>
      <sheetName val="TASKRSRC_(2)"/>
      <sheetName val="CABLE_DATA1"/>
      <sheetName val="INPUT_SHEET1"/>
      <sheetName val="Extra_Item"/>
      <sheetName val="Fill_this_out_first___"/>
      <sheetName val="Labour_&amp;_Plant"/>
      <sheetName val="Project_Budget_Worksheet"/>
      <sheetName val="Abstract_Sheet"/>
      <sheetName val="Legal_Risk_Analysis"/>
      <sheetName val="V_O_4_-_PCC_Qty"/>
      <sheetName val="Field_Values"/>
      <sheetName val="TBAL9697_-group_wise__sdpl"/>
      <sheetName val="BOQ_-II_ph_2"/>
      <sheetName val="DETAIL_SHEET"/>
      <sheetName val="organi_synthesis_lab"/>
      <sheetName val="Fin_Sum"/>
      <sheetName val="2_1_受電設備棟"/>
      <sheetName val="2_2_受・防火水槽"/>
      <sheetName val="2_3_排水処理設備棟"/>
      <sheetName val="2_4_倉庫棟"/>
      <sheetName val="2_5_守衛棟"/>
      <sheetName val="PointNo_5"/>
      <sheetName val="1_01_(a)"/>
      <sheetName val="T1037_Entire_School"/>
      <sheetName val="RMZ_Summary"/>
      <sheetName val="d-safe_DELUXE"/>
      <sheetName val="Employee_List"/>
      <sheetName val="Balance_sheet"/>
      <sheetName val="BOQ_fire_proofing"/>
      <sheetName val="RCC,Ret__Wall"/>
      <sheetName val="Plant_Cost"/>
      <sheetName val="STAFFSCHED_"/>
      <sheetName val="PRECAST_lightconc_II"/>
      <sheetName val="Basement_Budget"/>
      <sheetName val="IO_LIST"/>
      <sheetName val="PC_Master_List"/>
      <sheetName val="except_wiring"/>
      <sheetName val="3cd_Annexure"/>
      <sheetName val="labour_coeff"/>
      <sheetName val="10__&amp;_11__Rate_Code_&amp;_BQ"/>
      <sheetName val="Scope_Reconciliation"/>
      <sheetName val="_"/>
      <sheetName val="BOQ_(2)"/>
      <sheetName val="Site_Dev_BOQ"/>
      <sheetName val="Current_Bill_MB_ref"/>
      <sheetName val="NT_LBH"/>
      <sheetName val="Desgn(zone_I)"/>
      <sheetName val="1st_and_4th_flight"/>
      <sheetName val="Cover_sheet"/>
      <sheetName val="Site_wise_NADs"/>
      <sheetName val="Tender_Summary"/>
      <sheetName val="Depreciation_Calc"/>
      <sheetName val="Project_Details__"/>
      <sheetName val="Top_Line_-_WWW"/>
      <sheetName val="Activity_Costing_Breakup"/>
      <sheetName val="Unit_Rate(CIS)"/>
      <sheetName val="Conc_Analysis"/>
      <sheetName val="Basic_"/>
      <sheetName val="Back-UP_IRA_(CIS)"/>
      <sheetName val="Precast_IRA"/>
      <sheetName val="Precast_IRA_Backup"/>
      <sheetName val="Precast_RA"/>
      <sheetName val="Staff_Acco_"/>
      <sheetName val="Block_A_-_BOQ"/>
      <sheetName val="b_s_-p_l_-sch_"/>
      <sheetName val="M_S_"/>
      <sheetName val="Rate_analysis"/>
      <sheetName val="Fee_Rate_Summary"/>
      <sheetName val="@Risk_Inputs"/>
      <sheetName val="final_abstract"/>
      <sheetName val="BS_Schdl-_1_&amp;_2"/>
      <sheetName val="Summary_year_Plan"/>
      <sheetName val="SC_revtrgt"/>
      <sheetName val="PM_Action_"/>
      <sheetName val="PE_Status"/>
      <sheetName val="Major_Events_"/>
      <sheetName val="Crtitical_Issues"/>
      <sheetName val="Fault_Statistics"/>
      <sheetName val="Ageing_Pending__CLeared"/>
      <sheetName val="Fault_Cleared_After_24Hrs"/>
      <sheetName val="BOQ_"/>
      <sheetName val="Risk_&amp;_Opportunities"/>
      <sheetName val="E_&amp;_R"/>
      <sheetName val="Mat_&amp;_Lab_Rate"/>
      <sheetName val="CFForecast_detail"/>
      <sheetName val="Intro_"/>
      <sheetName val="BOQ_Distribution"/>
      <sheetName val="Trial_Bal"/>
      <sheetName val="Detailed_Summary_(5)"/>
      <sheetName val="Final_Summary"/>
      <sheetName val="sq_ftg_detail"/>
      <sheetName val="Sheet_1"/>
      <sheetName val="9. Package split - Cost "/>
      <sheetName val="Civil_Boq3"/>
      <sheetName val="SPT_vs_PHI3"/>
      <sheetName val="std_wt_3"/>
      <sheetName val="Material_3"/>
      <sheetName val="Chandrawal_-13"/>
      <sheetName val="Guide_VAT_ED_Credit3"/>
      <sheetName val="AMC_&amp;_O&amp;M3"/>
      <sheetName val="JTS_Costing3"/>
      <sheetName val="Pile_cap3"/>
      <sheetName val="BOQ_Direct_selling_cost2"/>
      <sheetName val="Staff_Forecast_spread2"/>
      <sheetName val="floor_slab-RS22"/>
      <sheetName val="General_Summary1"/>
      <sheetName val="+X_&amp;_-X_DIR_PRE1"/>
      <sheetName val="PIpe_Pushing2"/>
      <sheetName val="d-safe_specs3"/>
      <sheetName val="Break_up_Sheet1"/>
      <sheetName val="13__Steel_-_Ratio1"/>
      <sheetName val="PRECAST_lightconc-II2"/>
      <sheetName val="Labour_productivity2"/>
      <sheetName val="TASKRSRC_(2)1"/>
      <sheetName val="CABLE_DATA2"/>
      <sheetName val="INPUT_SHEET2"/>
      <sheetName val="Extra_Item1"/>
      <sheetName val="Fill_this_out_first___1"/>
      <sheetName val="Labour_&amp;_Plant1"/>
      <sheetName val="Project_Budget_Worksheet1"/>
      <sheetName val="Abstract_Sheet1"/>
      <sheetName val="Legal_Risk_Analysis1"/>
      <sheetName val="V_O_4_-_PCC_Qty1"/>
      <sheetName val="Field_Values1"/>
      <sheetName val="TBAL9697_-group_wise__sdpl1"/>
      <sheetName val="BOQ_-II_ph_21"/>
      <sheetName val="DETAIL_SHEET1"/>
      <sheetName val="organi_synthesis_lab1"/>
      <sheetName val="Fin_Sum1"/>
      <sheetName val="2_1_受電設備棟1"/>
      <sheetName val="2_2_受・防火水槽1"/>
      <sheetName val="2_3_排水処理設備棟1"/>
      <sheetName val="2_4_倉庫棟1"/>
      <sheetName val="2_5_守衛棟1"/>
      <sheetName val="PointNo_51"/>
      <sheetName val="1_01_(a)1"/>
      <sheetName val="T1037_Entire_School1"/>
      <sheetName val="RMZ_Summary1"/>
      <sheetName val="d-safe_DELUXE1"/>
      <sheetName val="Employee_List1"/>
      <sheetName val="Balance_sheet1"/>
      <sheetName val="BOQ_fire_proofing1"/>
      <sheetName val="RCC,Ret__Wall1"/>
      <sheetName val="Plant_Cost1"/>
      <sheetName val="STAFFSCHED_1"/>
      <sheetName val="PRECAST_lightconc_II1"/>
      <sheetName val="Basement_Budget1"/>
      <sheetName val="IO_LIST1"/>
      <sheetName val="PC_Master_List1"/>
      <sheetName val="ORDER_BOOKING1"/>
      <sheetName val="except_wiring1"/>
      <sheetName val="3cd_Annexure1"/>
      <sheetName val="labour_coeff1"/>
      <sheetName val="10__&amp;_11__Rate_Code_&amp;_BQ1"/>
      <sheetName val="Scope_Reconciliation1"/>
      <sheetName val="_1"/>
      <sheetName val="BOQ_(2)1"/>
      <sheetName val="Site_Dev_BOQ1"/>
      <sheetName val="Current_Bill_MB_ref1"/>
      <sheetName val="NT_LBH1"/>
      <sheetName val="Desgn(zone_I)1"/>
      <sheetName val="1st_and_4th_flight1"/>
      <sheetName val="Cover_sheet1"/>
      <sheetName val="Site_wise_NADs1"/>
      <sheetName val="Tender_Summary1"/>
      <sheetName val="Depreciation_Calc1"/>
      <sheetName val="Project_Details__1"/>
      <sheetName val="Top_Line_-_WWW1"/>
      <sheetName val="Activity_Costing_Breakup1"/>
      <sheetName val="Unit_Rate(CIS)1"/>
      <sheetName val="Conc_Analysis1"/>
      <sheetName val="Basic_1"/>
      <sheetName val="Back-UP_IRA_(CIS)1"/>
      <sheetName val="Precast_IRA1"/>
      <sheetName val="Precast_IRA_Backup1"/>
      <sheetName val="Precast_RA1"/>
      <sheetName val="Staff_Acco_1"/>
      <sheetName val="Block_A_-_BOQ1"/>
      <sheetName val="b_s_-p_l_-sch_1"/>
      <sheetName val="M_S_1"/>
      <sheetName val="Rate_analysis1"/>
      <sheetName val="Fee_Rate_Summary1"/>
      <sheetName val="@Risk_Inputs1"/>
      <sheetName val="final_abstract1"/>
      <sheetName val="BS_Schdl-_1_&amp;_21"/>
      <sheetName val="Summary_year_Plan1"/>
      <sheetName val="SC_revtrgt1"/>
      <sheetName val="PM_Action_1"/>
      <sheetName val="PE_Status1"/>
      <sheetName val="Major_Events_1"/>
      <sheetName val="Crtitical_Issues1"/>
      <sheetName val="Fault_Statistics1"/>
      <sheetName val="Ageing_Pending__CLeared1"/>
      <sheetName val="Fault_Cleared_After_24Hrs1"/>
      <sheetName val="BOQ_1"/>
      <sheetName val="Risk_&amp;_Opportunities1"/>
      <sheetName val="E_&amp;_R1"/>
      <sheetName val="Mat_&amp;_Lab_Rate1"/>
      <sheetName val="CFForecast_detail1"/>
      <sheetName val="Intro_1"/>
      <sheetName val="BOQ_Distribution1"/>
      <sheetName val="Trial_Bal1"/>
      <sheetName val="Detailed_Summary_(5)1"/>
      <sheetName val="Final_Summary1"/>
      <sheetName val="sq_ftg_detail1"/>
      <sheetName val="Sheet_11"/>
      <sheetName val="Civil_Boq4"/>
      <sheetName val="SPT_vs_PHI4"/>
      <sheetName val="std_wt_4"/>
      <sheetName val="Material_4"/>
      <sheetName val="R.A"/>
      <sheetName val="RANGE"/>
      <sheetName val="Indices"/>
      <sheetName val="KH-Q1,Q2,01"/>
      <sheetName val="Performance Report"/>
      <sheetName val="Generic Sum"/>
      <sheetName val="India F&amp;S Template"/>
      <sheetName val="Cd"/>
      <sheetName val="Cs"/>
      <sheetName val="CPIPE"/>
      <sheetName val="CPIPE 1"/>
      <sheetName val="UNIT WT LIST"/>
      <sheetName val="Sheet7"/>
      <sheetName val="Abstract"/>
      <sheetName val="PurchGroup"/>
      <sheetName val="SSR _ NSSR Market final"/>
      <sheetName val="Chandrawal_-14"/>
      <sheetName val="Guide_VAT_ED_Credit4"/>
      <sheetName val="AMC_&amp;_O&amp;M4"/>
      <sheetName val="JTS_Costing4"/>
      <sheetName val="Pile_cap4"/>
      <sheetName val="BOQ_Direct_selling_cost3"/>
      <sheetName val="Staff_Forecast_spread3"/>
      <sheetName val="floor_slab-RS23"/>
      <sheetName val="General_Summary2"/>
      <sheetName val="+X_&amp;_-X_DIR_PRE2"/>
      <sheetName val="PIpe_Pushing3"/>
      <sheetName val="d-safe_specs4"/>
      <sheetName val="Break_up_Sheet2"/>
      <sheetName val="13__Steel_-_Ratio2"/>
      <sheetName val="PRECAST_lightconc-II3"/>
      <sheetName val="Labour_productivity3"/>
      <sheetName val="TASKRSRC_(2)2"/>
      <sheetName val="CABLE_DATA3"/>
      <sheetName val="INPUT_SHEET3"/>
      <sheetName val="Extra_Item2"/>
      <sheetName val="Fill_this_out_first___2"/>
      <sheetName val="Labour_&amp;_Plant2"/>
      <sheetName val="Project_Budget_Worksheet2"/>
      <sheetName val="Abstract_Sheet2"/>
      <sheetName val="Legal_Risk_Analysis2"/>
      <sheetName val="V_O_4_-_PCC_Qty2"/>
      <sheetName val="Field_Values2"/>
      <sheetName val="TBAL9697_-group_wise__sdpl2"/>
      <sheetName val="BOQ_-II_ph_22"/>
      <sheetName val="DETAIL_SHEET2"/>
      <sheetName val="organi_synthesis_lab2"/>
      <sheetName val="Fin_Sum2"/>
      <sheetName val="2_1_受電設備棟2"/>
      <sheetName val="2_2_受・防火水槽2"/>
      <sheetName val="2_3_排水処理設備棟2"/>
      <sheetName val="2_4_倉庫棟2"/>
      <sheetName val="2_5_守衛棟2"/>
      <sheetName val="PointNo_52"/>
      <sheetName val="1_01_(a)2"/>
      <sheetName val="T1037_Entire_School2"/>
      <sheetName val="RMZ_Summary2"/>
      <sheetName val="d-safe_DELUXE2"/>
      <sheetName val="Employee_List2"/>
      <sheetName val="Balance_sheet2"/>
      <sheetName val="BOQ_fire_proofing2"/>
      <sheetName val="RCC,Ret__Wall2"/>
      <sheetName val="Plant_Cost2"/>
      <sheetName val="STAFFSCHED_2"/>
      <sheetName val="PRECAST_lightconc_II2"/>
      <sheetName val="Basement_Budget2"/>
      <sheetName val="IO_LIST2"/>
      <sheetName val="PC_Master_List2"/>
      <sheetName val="ORDER_BOOKING2"/>
      <sheetName val="except_wiring2"/>
      <sheetName val="3cd_Annexure2"/>
      <sheetName val="labour_coeff2"/>
      <sheetName val="10__&amp;_11__Rate_Code_&amp;_BQ2"/>
      <sheetName val="Scope_Reconciliation2"/>
      <sheetName val="_2"/>
      <sheetName val="BOQ_(2)2"/>
      <sheetName val="Site_Dev_BOQ2"/>
      <sheetName val="Current_Bill_MB_ref2"/>
      <sheetName val="NT_LBH2"/>
      <sheetName val="Desgn(zone_I)2"/>
      <sheetName val="1st_and_4th_flight2"/>
      <sheetName val="Cover_sheet2"/>
      <sheetName val="Site_wise_NADs2"/>
      <sheetName val="Tender_Summary2"/>
      <sheetName val="Depreciation_Calc2"/>
      <sheetName val="Project_Details__2"/>
      <sheetName val="Top_Line_-_WWW2"/>
      <sheetName val="Activity_Costing_Breakup2"/>
      <sheetName val="Unit_Rate(CIS)2"/>
      <sheetName val="Conc_Analysis2"/>
      <sheetName val="Basic_2"/>
      <sheetName val="Back-UP_IRA_(CIS)2"/>
      <sheetName val="Precast_IRA2"/>
      <sheetName val="Precast_IRA_Backup2"/>
      <sheetName val="Precast_RA2"/>
      <sheetName val="Staff_Acco_2"/>
      <sheetName val="Block_A_-_BOQ2"/>
      <sheetName val="b_s_-p_l_-sch_2"/>
      <sheetName val="M_S_2"/>
      <sheetName val="Rate_analysis2"/>
      <sheetName val="Fee_Rate_Summary2"/>
      <sheetName val="@Risk_Inputs2"/>
      <sheetName val="final_abstract2"/>
      <sheetName val="BS_Schdl-_1_&amp;_22"/>
      <sheetName val="Summary_year_Plan2"/>
      <sheetName val="SC_revtrgt2"/>
      <sheetName val="PM_Action_2"/>
      <sheetName val="PE_Status2"/>
      <sheetName val="Major_Events_2"/>
      <sheetName val="Crtitical_Issues2"/>
      <sheetName val="Fault_Statistics2"/>
      <sheetName val="Ageing_Pending__CLeared2"/>
      <sheetName val="Fault_Cleared_After_24Hrs2"/>
      <sheetName val="BOQ_2"/>
      <sheetName val="Risk_&amp;_Opportunities2"/>
      <sheetName val="E_&amp;_R2"/>
      <sheetName val="Mat_&amp;_Lab_Rate2"/>
      <sheetName val="CFForecast_detail2"/>
      <sheetName val="Intro_2"/>
      <sheetName val="BOQ_Distribution2"/>
      <sheetName val="Trial_Bal2"/>
      <sheetName val="Detailed_Summary_(5)2"/>
      <sheetName val="Final_Summary2"/>
      <sheetName val="sq_ftg_detail2"/>
      <sheetName val="Sheet_12"/>
      <sheetName val="Civil_Boq5"/>
      <sheetName val="SPT_vs_PHI5"/>
      <sheetName val="std_wt_5"/>
      <sheetName val="Material_5"/>
      <sheetName val="Chandrawal_-15"/>
      <sheetName val="Guide_VAT_ED_Credit5"/>
      <sheetName val="AMC_&amp;_O&amp;M5"/>
      <sheetName val="JTS_Costing5"/>
      <sheetName val="Pile_cap5"/>
      <sheetName val="BOQ_Direct_selling_cost4"/>
      <sheetName val="Staff_Forecast_spread4"/>
      <sheetName val="floor_slab-RS24"/>
      <sheetName val="General_Summary3"/>
      <sheetName val="+X_&amp;_-X_DIR_PRE3"/>
      <sheetName val="PIpe_Pushing4"/>
      <sheetName val="d-safe_specs5"/>
      <sheetName val="Break_up_Sheet3"/>
      <sheetName val="13__Steel_-_Ratio3"/>
      <sheetName val="PRECAST_lightconc-II4"/>
      <sheetName val="Labour_productivity4"/>
      <sheetName val="TASKRSRC_(2)3"/>
      <sheetName val="CABLE_DATA4"/>
      <sheetName val="INPUT_SHEET4"/>
      <sheetName val="Extra_Item3"/>
      <sheetName val="Fill_this_out_first___3"/>
      <sheetName val="Labour_&amp;_Plant3"/>
      <sheetName val="Project_Budget_Worksheet3"/>
      <sheetName val="Abstract_Sheet3"/>
      <sheetName val="Legal_Risk_Analysis3"/>
      <sheetName val="V_O_4_-_PCC_Qty3"/>
      <sheetName val="Field_Values3"/>
      <sheetName val="TBAL9697_-group_wise__sdpl3"/>
      <sheetName val="BOQ_-II_ph_23"/>
      <sheetName val="DETAIL_SHEET3"/>
      <sheetName val="organi_synthesis_lab3"/>
      <sheetName val="Fin_Sum3"/>
      <sheetName val="2_1_受電設備棟3"/>
      <sheetName val="2_2_受・防火水槽3"/>
      <sheetName val="2_3_排水処理設備棟3"/>
      <sheetName val="2_4_倉庫棟3"/>
      <sheetName val="2_5_守衛棟3"/>
      <sheetName val="PointNo_53"/>
      <sheetName val="1_01_(a)3"/>
      <sheetName val="T1037_Entire_School3"/>
      <sheetName val="RMZ_Summary3"/>
      <sheetName val="d-safe_DELUXE3"/>
      <sheetName val="Employee_List3"/>
      <sheetName val="Balance_sheet3"/>
      <sheetName val="BOQ_fire_proofing3"/>
      <sheetName val="RCC,Ret__Wall3"/>
      <sheetName val="Plant_Cost3"/>
      <sheetName val="STAFFSCHED_3"/>
      <sheetName val="PRECAST_lightconc_II3"/>
      <sheetName val="Basement_Budget3"/>
      <sheetName val="IO_LIST3"/>
      <sheetName val="PC_Master_List3"/>
      <sheetName val="ORDER_BOOKING3"/>
      <sheetName val="except_wiring3"/>
      <sheetName val="3cd_Annexure3"/>
      <sheetName val="labour_coeff3"/>
      <sheetName val="10__&amp;_11__Rate_Code_&amp;_BQ3"/>
      <sheetName val="Scope_Reconciliation3"/>
      <sheetName val="_3"/>
      <sheetName val="BOQ_(2)3"/>
      <sheetName val="Site_Dev_BOQ3"/>
      <sheetName val="Current_Bill_MB_ref3"/>
      <sheetName val="NT_LBH3"/>
      <sheetName val="Desgn(zone_I)3"/>
      <sheetName val="1st_and_4th_flight3"/>
      <sheetName val="Cover_sheet3"/>
      <sheetName val="Site_wise_NADs3"/>
      <sheetName val="Tender_Summary3"/>
      <sheetName val="Depreciation_Calc3"/>
      <sheetName val="Project_Details__3"/>
      <sheetName val="Top_Line_-_WWW3"/>
      <sheetName val="Activity_Costing_Breakup3"/>
      <sheetName val="Unit_Rate(CIS)3"/>
      <sheetName val="Conc_Analysis3"/>
      <sheetName val="Basic_3"/>
      <sheetName val="Back-UP_IRA_(CIS)3"/>
      <sheetName val="Precast_IRA3"/>
      <sheetName val="Precast_IRA_Backup3"/>
      <sheetName val="Precast_RA3"/>
      <sheetName val="Staff_Acco_3"/>
      <sheetName val="Block_A_-_BOQ3"/>
      <sheetName val="b_s_-p_l_-sch_3"/>
      <sheetName val="M_S_3"/>
      <sheetName val="Rate_analysis3"/>
      <sheetName val="Fee_Rate_Summary3"/>
      <sheetName val="@Risk_Inputs3"/>
      <sheetName val="final_abstract3"/>
      <sheetName val="BS_Schdl-_1_&amp;_23"/>
      <sheetName val="Summary_year_Plan3"/>
      <sheetName val="SC_revtrgt3"/>
      <sheetName val="PM_Action_3"/>
      <sheetName val="PE_Status3"/>
      <sheetName val="Major_Events_3"/>
      <sheetName val="Crtitical_Issues3"/>
      <sheetName val="Fault_Statistics3"/>
      <sheetName val="Ageing_Pending__CLeared3"/>
      <sheetName val="Fault_Cleared_After_24Hrs3"/>
      <sheetName val="BOQ_3"/>
      <sheetName val="Risk_&amp;_Opportunities3"/>
      <sheetName val="E_&amp;_R3"/>
      <sheetName val="Mat_&amp;_Lab_Rate3"/>
      <sheetName val="CFForecast_detail3"/>
      <sheetName val="Intro_3"/>
      <sheetName val="BOQ_Distribution3"/>
      <sheetName val="Trial_Bal3"/>
      <sheetName val="Detailed_Summary_(5)3"/>
      <sheetName val="Final_Summary3"/>
      <sheetName val="sq_ftg_detail3"/>
      <sheetName val="Sheet_13"/>
      <sheetName val="Civil_Boq6"/>
      <sheetName val="SPT_vs_PHI6"/>
      <sheetName val="std_wt_6"/>
      <sheetName val="Material_6"/>
      <sheetName val="Chandrawal_-16"/>
      <sheetName val="Guide_VAT_ED_Credit6"/>
      <sheetName val="AMC_&amp;_O&amp;M6"/>
      <sheetName val="JTS_Costing6"/>
      <sheetName val="Pile_cap6"/>
      <sheetName val="BOQ_Direct_selling_cost5"/>
      <sheetName val="Staff_Forecast_spread5"/>
      <sheetName val="floor_slab-RS25"/>
      <sheetName val="General_Summary4"/>
      <sheetName val="+X_&amp;_-X_DIR_PRE4"/>
      <sheetName val="PIpe_Pushing5"/>
      <sheetName val="d-safe_specs6"/>
      <sheetName val="Break_up_Sheet4"/>
      <sheetName val="13__Steel_-_Ratio4"/>
      <sheetName val="PRECAST_lightconc-II5"/>
      <sheetName val="Labour_productivity5"/>
      <sheetName val="TASKRSRC_(2)4"/>
      <sheetName val="CABLE_DATA5"/>
      <sheetName val="INPUT_SHEET5"/>
      <sheetName val="Extra_Item4"/>
      <sheetName val="Fill_this_out_first___4"/>
      <sheetName val="Labour_&amp;_Plant4"/>
      <sheetName val="Project_Budget_Worksheet4"/>
      <sheetName val="Abstract_Sheet4"/>
      <sheetName val="Legal_Risk_Analysis4"/>
      <sheetName val="V_O_4_-_PCC_Qty4"/>
      <sheetName val="Field_Values4"/>
      <sheetName val="TBAL9697_-group_wise__sdpl4"/>
      <sheetName val="BOQ_-II_ph_24"/>
      <sheetName val="DETAIL_SHEET4"/>
      <sheetName val="organi_synthesis_lab4"/>
      <sheetName val="Fin_Sum4"/>
      <sheetName val="2_1_受電設備棟4"/>
      <sheetName val="2_2_受・防火水槽4"/>
      <sheetName val="2_3_排水処理設備棟4"/>
      <sheetName val="2_4_倉庫棟4"/>
      <sheetName val="2_5_守衛棟4"/>
      <sheetName val="PointNo_54"/>
      <sheetName val="1_01_(a)4"/>
      <sheetName val="T1037_Entire_School4"/>
      <sheetName val="RMZ_Summary4"/>
      <sheetName val="d-safe_DELUXE4"/>
      <sheetName val="Employee_List4"/>
      <sheetName val="Balance_sheet4"/>
      <sheetName val="BOQ_fire_proofing4"/>
      <sheetName val="RCC,Ret__Wall4"/>
      <sheetName val="Plant_Cost4"/>
      <sheetName val="STAFFSCHED_4"/>
      <sheetName val="PRECAST_lightconc_II4"/>
      <sheetName val="Basement_Budget4"/>
      <sheetName val="IO_LIST4"/>
      <sheetName val="PC_Master_List4"/>
      <sheetName val="ORDER_BOOKING4"/>
      <sheetName val="except_wiring4"/>
      <sheetName val="3cd_Annexure4"/>
      <sheetName val="labour_coeff4"/>
      <sheetName val="10__&amp;_11__Rate_Code_&amp;_BQ4"/>
      <sheetName val="Scope_Reconciliation4"/>
      <sheetName val="_4"/>
      <sheetName val="BOQ_(2)4"/>
      <sheetName val="Site_Dev_BOQ4"/>
      <sheetName val="Current_Bill_MB_ref4"/>
      <sheetName val="NT_LBH4"/>
      <sheetName val="Desgn(zone_I)4"/>
      <sheetName val="1st_and_4th_flight4"/>
      <sheetName val="Cover_sheet4"/>
      <sheetName val="Site_wise_NADs4"/>
      <sheetName val="Tender_Summary4"/>
      <sheetName val="Depreciation_Calc4"/>
      <sheetName val="Project_Details__4"/>
      <sheetName val="Top_Line_-_WWW4"/>
      <sheetName val="Activity_Costing_Breakup4"/>
      <sheetName val="Unit_Rate(CIS)4"/>
      <sheetName val="Conc_Analysis4"/>
      <sheetName val="Basic_4"/>
      <sheetName val="Back-UP_IRA_(CIS)4"/>
      <sheetName val="Precast_IRA4"/>
      <sheetName val="Precast_IRA_Backup4"/>
      <sheetName val="Precast_RA4"/>
      <sheetName val="Staff_Acco_4"/>
      <sheetName val="Block_A_-_BOQ4"/>
      <sheetName val="b_s_-p_l_-sch_4"/>
      <sheetName val="M_S_4"/>
      <sheetName val="Rate_analysis4"/>
      <sheetName val="Fee_Rate_Summary4"/>
      <sheetName val="@Risk_Inputs4"/>
      <sheetName val="final_abstract4"/>
      <sheetName val="BS_Schdl-_1_&amp;_24"/>
      <sheetName val="Summary_year_Plan4"/>
      <sheetName val="SC_revtrgt4"/>
      <sheetName val="PM_Action_4"/>
      <sheetName val="PE_Status4"/>
      <sheetName val="Major_Events_4"/>
      <sheetName val="Crtitical_Issues4"/>
      <sheetName val="Fault_Statistics4"/>
      <sheetName val="Ageing_Pending__CLeared4"/>
      <sheetName val="Fault_Cleared_After_24Hrs4"/>
      <sheetName val="BOQ_4"/>
      <sheetName val="Risk_&amp;_Opportunities4"/>
      <sheetName val="E_&amp;_R4"/>
      <sheetName val="Mat_&amp;_Lab_Rate4"/>
      <sheetName val="CFForecast_detail4"/>
      <sheetName val="Intro_4"/>
      <sheetName val="BOQ_Distribution4"/>
      <sheetName val="Trial_Bal4"/>
      <sheetName val="Detailed_Summary_(5)4"/>
      <sheetName val="Final_Summary4"/>
      <sheetName val="sq_ftg_detail4"/>
      <sheetName val="Sheet_14"/>
      <sheetName val="Abstract_-_Single_Line"/>
      <sheetName val="Section_Catalogue"/>
      <sheetName val="M_R_List_(2)"/>
      <sheetName val="Final_Bill_of_Material"/>
      <sheetName val="Civil_Boq7"/>
      <sheetName val="SPT_vs_PHI7"/>
      <sheetName val="std_wt_7"/>
      <sheetName val="Material_7"/>
      <sheetName val="Chandrawal_-17"/>
      <sheetName val="Guide_VAT_ED_Credit7"/>
      <sheetName val="AMC_&amp;_O&amp;M7"/>
      <sheetName val="JTS_Costing7"/>
      <sheetName val="Pile_cap7"/>
      <sheetName val="BOQ_Direct_selling_cost6"/>
      <sheetName val="Staff_Forecast_spread6"/>
      <sheetName val="floor_slab-RS26"/>
      <sheetName val="General_Summary5"/>
      <sheetName val="+X_&amp;_-X_DIR_PRE5"/>
      <sheetName val="PIpe_Pushing6"/>
      <sheetName val="d-safe_specs7"/>
      <sheetName val="Break_up_Sheet5"/>
      <sheetName val="13__Steel_-_Ratio5"/>
      <sheetName val="PRECAST_lightconc-II6"/>
      <sheetName val="Labour_productivity6"/>
      <sheetName val="TASKRSRC_(2)5"/>
      <sheetName val="CABLE_DATA6"/>
      <sheetName val="INPUT_SHEET6"/>
      <sheetName val="Extra_Item5"/>
      <sheetName val="Fill_this_out_first___5"/>
      <sheetName val="Labour_&amp;_Plant5"/>
      <sheetName val="Project_Budget_Worksheet5"/>
      <sheetName val="Abstract_Sheet5"/>
      <sheetName val="Legal_Risk_Analysis5"/>
      <sheetName val="V_O_4_-_PCC_Qty5"/>
      <sheetName val="Field_Values5"/>
      <sheetName val="TBAL9697_-group_wise__sdpl5"/>
      <sheetName val="BOQ_-II_ph_25"/>
      <sheetName val="DETAIL_SHEET5"/>
      <sheetName val="organi_synthesis_lab5"/>
      <sheetName val="Fin_Sum5"/>
      <sheetName val="2_1_受電設備棟5"/>
      <sheetName val="2_2_受・防火水槽5"/>
      <sheetName val="2_3_排水処理設備棟5"/>
      <sheetName val="2_4_倉庫棟5"/>
      <sheetName val="2_5_守衛棟5"/>
      <sheetName val="PointNo_55"/>
      <sheetName val="1_01_(a)5"/>
      <sheetName val="T1037_Entire_School5"/>
      <sheetName val="RMZ_Summary5"/>
      <sheetName val="d-safe_DELUXE5"/>
      <sheetName val="Employee_List5"/>
      <sheetName val="Balance_sheet5"/>
      <sheetName val="BOQ_fire_proofing5"/>
      <sheetName val="RCC,Ret__Wall5"/>
      <sheetName val="Plant_Cost5"/>
      <sheetName val="STAFFSCHED_5"/>
      <sheetName val="PRECAST_lightconc_II5"/>
      <sheetName val="Basement_Budget5"/>
      <sheetName val="IO_LIST5"/>
      <sheetName val="PC_Master_List5"/>
      <sheetName val="ORDER_BOOKING5"/>
      <sheetName val="except_wiring5"/>
      <sheetName val="3cd_Annexure5"/>
      <sheetName val="labour_coeff5"/>
      <sheetName val="10__&amp;_11__Rate_Code_&amp;_BQ5"/>
      <sheetName val="Scope_Reconciliation5"/>
      <sheetName val="_5"/>
      <sheetName val="BOQ_(2)5"/>
      <sheetName val="Site_Dev_BOQ5"/>
      <sheetName val="Current_Bill_MB_ref5"/>
      <sheetName val="NT_LBH5"/>
      <sheetName val="Desgn(zone_I)5"/>
      <sheetName val="1st_and_4th_flight5"/>
      <sheetName val="Cover_sheet5"/>
      <sheetName val="Site_wise_NADs5"/>
      <sheetName val="Tender_Summary5"/>
      <sheetName val="Depreciation_Calc5"/>
      <sheetName val="Project_Details__5"/>
      <sheetName val="Top_Line_-_WWW5"/>
      <sheetName val="Activity_Costing_Breakup5"/>
      <sheetName val="Unit_Rate(CIS)5"/>
      <sheetName val="Conc_Analysis5"/>
      <sheetName val="Basic_5"/>
      <sheetName val="Back-UP_IRA_(CIS)5"/>
      <sheetName val="Precast_IRA5"/>
      <sheetName val="Precast_IRA_Backup5"/>
      <sheetName val="Precast_RA5"/>
      <sheetName val="Staff_Acco_5"/>
      <sheetName val="Block_A_-_BOQ5"/>
      <sheetName val="b_s_-p_l_-sch_5"/>
      <sheetName val="M_S_5"/>
      <sheetName val="Rate_analysis5"/>
      <sheetName val="Fee_Rate_Summary5"/>
      <sheetName val="@Risk_Inputs5"/>
      <sheetName val="final_abstract5"/>
      <sheetName val="BS_Schdl-_1_&amp;_25"/>
      <sheetName val="Summary_year_Plan5"/>
      <sheetName val="SC_revtrgt5"/>
      <sheetName val="PM_Action_5"/>
      <sheetName val="PE_Status5"/>
      <sheetName val="Major_Events_5"/>
      <sheetName val="Crtitical_Issues5"/>
      <sheetName val="Fault_Statistics5"/>
      <sheetName val="Ageing_Pending__CLeared5"/>
      <sheetName val="Fault_Cleared_After_24Hrs5"/>
      <sheetName val="BOQ_5"/>
      <sheetName val="Risk_&amp;_Opportunities5"/>
      <sheetName val="E_&amp;_R5"/>
      <sheetName val="Mat_&amp;_Lab_Rate5"/>
      <sheetName val="CFForecast_detail5"/>
      <sheetName val="Intro_5"/>
      <sheetName val="BOQ_Distribution5"/>
      <sheetName val="Trial_Bal5"/>
      <sheetName val="Detailed_Summary_(5)5"/>
      <sheetName val="Final_Summary5"/>
      <sheetName val="sq_ftg_detail5"/>
      <sheetName val="Sheet_15"/>
      <sheetName val="Abstract_-_Single_Line1"/>
      <sheetName val="Section_Catalogue1"/>
      <sheetName val="M_R_List_(2)1"/>
      <sheetName val="Final_Bill_of_Material1"/>
      <sheetName val="Civil_Boq8"/>
      <sheetName val="SPT_vs_PHI8"/>
      <sheetName val="std_wt_8"/>
      <sheetName val="Material_8"/>
      <sheetName val="Chandrawal_-18"/>
      <sheetName val="Guide_VAT_ED_Credit8"/>
      <sheetName val="AMC_&amp;_O&amp;M8"/>
      <sheetName val="JTS_Costing8"/>
      <sheetName val="Pile_cap8"/>
      <sheetName val="BOQ_Direct_selling_cost7"/>
      <sheetName val="Staff_Forecast_spread7"/>
      <sheetName val="floor_slab-RS27"/>
      <sheetName val="General_Summary6"/>
      <sheetName val="+X_&amp;_-X_DIR_PRE6"/>
      <sheetName val="PIpe_Pushing7"/>
      <sheetName val="d-safe_specs8"/>
      <sheetName val="Break_up_Sheet6"/>
      <sheetName val="13__Steel_-_Ratio6"/>
      <sheetName val="PRECAST_lightconc-II7"/>
      <sheetName val="Labour_productivity7"/>
      <sheetName val="TASKRSRC_(2)6"/>
      <sheetName val="CABLE_DATA7"/>
      <sheetName val="INPUT_SHEET7"/>
      <sheetName val="Extra_Item6"/>
      <sheetName val="Fill_this_out_first___6"/>
      <sheetName val="Labour_&amp;_Plant6"/>
      <sheetName val="Project_Budget_Worksheet6"/>
      <sheetName val="Abstract_Sheet6"/>
      <sheetName val="Legal_Risk_Analysis6"/>
      <sheetName val="V_O_4_-_PCC_Qty6"/>
      <sheetName val="Field_Values6"/>
      <sheetName val="TBAL9697_-group_wise__sdpl6"/>
      <sheetName val="BOQ_-II_ph_26"/>
      <sheetName val="DETAIL_SHEET6"/>
      <sheetName val="organi_synthesis_lab6"/>
      <sheetName val="Fin_Sum6"/>
      <sheetName val="2_1_受電設備棟6"/>
      <sheetName val="2_2_受・防火水槽6"/>
      <sheetName val="2_3_排水処理設備棟6"/>
      <sheetName val="2_4_倉庫棟6"/>
      <sheetName val="2_5_守衛棟6"/>
      <sheetName val="PointNo_56"/>
      <sheetName val="1_01_(a)6"/>
      <sheetName val="T1037_Entire_School6"/>
      <sheetName val="RMZ_Summary6"/>
      <sheetName val="d-safe_DELUXE6"/>
      <sheetName val="Employee_List6"/>
      <sheetName val="Balance_sheet6"/>
      <sheetName val="BOQ_fire_proofing6"/>
      <sheetName val="RCC,Ret__Wall6"/>
      <sheetName val="Plant_Cost6"/>
      <sheetName val="STAFFSCHED_6"/>
      <sheetName val="PRECAST_lightconc_II6"/>
      <sheetName val="Basement_Budget6"/>
      <sheetName val="IO_LIST6"/>
      <sheetName val="PC_Master_List6"/>
      <sheetName val="ORDER_BOOKING6"/>
      <sheetName val="except_wiring6"/>
      <sheetName val="3cd_Annexure6"/>
      <sheetName val="labour_coeff6"/>
      <sheetName val="10__&amp;_11__Rate_Code_&amp;_BQ6"/>
      <sheetName val="Scope_Reconciliation6"/>
      <sheetName val="_6"/>
      <sheetName val="BOQ_(2)6"/>
      <sheetName val="Site_Dev_BOQ6"/>
      <sheetName val="Current_Bill_MB_ref6"/>
      <sheetName val="NT_LBH6"/>
      <sheetName val="Desgn(zone_I)6"/>
      <sheetName val="1st_and_4th_flight6"/>
      <sheetName val="Cover_sheet6"/>
      <sheetName val="Site_wise_NADs6"/>
      <sheetName val="Tender_Summary6"/>
      <sheetName val="Depreciation_Calc6"/>
      <sheetName val="Project_Details__6"/>
      <sheetName val="Top_Line_-_WWW6"/>
      <sheetName val="Activity_Costing_Breakup6"/>
      <sheetName val="Unit_Rate(CIS)6"/>
      <sheetName val="Conc_Analysis6"/>
      <sheetName val="Basic_6"/>
      <sheetName val="Back-UP_IRA_(CIS)6"/>
      <sheetName val="Precast_IRA6"/>
      <sheetName val="Precast_IRA_Backup6"/>
      <sheetName val="Precast_RA6"/>
      <sheetName val="Staff_Acco_6"/>
      <sheetName val="Block_A_-_BOQ6"/>
      <sheetName val="b_s_-p_l_-sch_6"/>
      <sheetName val="M_S_6"/>
      <sheetName val="Rate_analysis6"/>
      <sheetName val="Fee_Rate_Summary6"/>
      <sheetName val="@Risk_Inputs6"/>
      <sheetName val="final_abstract6"/>
      <sheetName val="BS_Schdl-_1_&amp;_26"/>
      <sheetName val="Summary_year_Plan6"/>
      <sheetName val="SC_revtrgt6"/>
      <sheetName val="PM_Action_6"/>
      <sheetName val="PE_Status6"/>
      <sheetName val="Major_Events_6"/>
      <sheetName val="Crtitical_Issues6"/>
      <sheetName val="Fault_Statistics6"/>
      <sheetName val="Ageing_Pending__CLeared6"/>
      <sheetName val="Fault_Cleared_After_24Hrs6"/>
      <sheetName val="BOQ_6"/>
      <sheetName val="Risk_&amp;_Opportunities6"/>
      <sheetName val="E_&amp;_R6"/>
      <sheetName val="Mat_&amp;_Lab_Rate6"/>
      <sheetName val="CFForecast_detail6"/>
      <sheetName val="Intro_6"/>
      <sheetName val="BOQ_Distribution6"/>
      <sheetName val="Trial_Bal6"/>
      <sheetName val="Detailed_Summary_(5)6"/>
      <sheetName val="Final_Summary6"/>
      <sheetName val="sq_ftg_detail6"/>
      <sheetName val="Sheet_16"/>
      <sheetName val="Abstract_-_Single_Line2"/>
      <sheetName val="Section_Catalogue2"/>
      <sheetName val="M_R_List_(2)2"/>
      <sheetName val="Final_Bill_of_Material2"/>
      <sheetName val="OVER HEADS"/>
      <sheetName val="환율"/>
      <sheetName val="Register"/>
      <sheetName val="SALIENT"/>
      <sheetName val="CASH-FLOW"/>
      <sheetName val="A"/>
      <sheetName val="COMP WALL"/>
      <sheetName val="Rob. elektr."/>
      <sheetName val="Control"/>
      <sheetName val="Tie Beams "/>
      <sheetName val="FITZ MORT 94"/>
      <sheetName val="Approved_MTD_Proj_#'s"/>
      <sheetName val="_WORKING"/>
      <sheetName val="Cashflow_projection"/>
      <sheetName val="Sub-str_"/>
      <sheetName val="Variation_Statement"/>
      <sheetName val="Headings"/>
      <sheetName val="horizontal"/>
      <sheetName val="Rising Main"/>
      <sheetName val="SILICATE"/>
      <sheetName val="Basis"/>
      <sheetName val="Linked Lead"/>
      <sheetName val="MA"/>
      <sheetName val="Equip Codes"/>
      <sheetName val="civil"/>
      <sheetName val="parametry"/>
      <sheetName val="Rate An"/>
      <sheetName val="ABB"/>
      <sheetName val="Pay Rec"/>
      <sheetName val="Certificate"/>
      <sheetName val="Advice"/>
      <sheetName val="Form 6"/>
      <sheetName val="Equpt"/>
      <sheetName val="seT"/>
      <sheetName val="calcul"/>
      <sheetName val="syndicate codes"/>
      <sheetName val="Legend"/>
      <sheetName val="Variables"/>
      <sheetName val="rev_01"/>
      <sheetName val="Global_factors"/>
      <sheetName val="R_A"/>
      <sheetName val="INTSHEET"/>
      <sheetName val="INTSHEET3"/>
      <sheetName val="Int(Ho con &amp; LH)"/>
      <sheetName val="LTG-STG"/>
      <sheetName val="Index"/>
      <sheetName val="schedule nos"/>
      <sheetName val="Direct cost shed A-2 "/>
      <sheetName val="Builtup Area"/>
      <sheetName val="Basic Rates"/>
      <sheetName val="office"/>
      <sheetName val="Lab"/>
      <sheetName val="Material&amp;equipment"/>
      <sheetName val="Summary 0506"/>
      <sheetName val="Summary 0607- 31.MAR"/>
      <sheetName val="concrete"/>
      <sheetName val="Working"/>
      <sheetName val="sum-all"/>
      <sheetName val="MBQ"/>
      <sheetName val="drg study"/>
      <sheetName val="RA"/>
      <sheetName val="basic"/>
      <sheetName val="block"/>
      <sheetName val="BP"/>
      <sheetName val="Technicla manpower"/>
      <sheetName val="Mixer"/>
      <sheetName val="ANALYSIS(CIVIL)"/>
      <sheetName val="GRAND SUMMARY"/>
      <sheetName val="ANa=Str"/>
      <sheetName val="Str.S &amp; Roofing"/>
      <sheetName val="Sheet5"/>
      <sheetName val="Rates"/>
      <sheetName val="Cashflow_projection1"/>
      <sheetName val="Cashflow_projection2"/>
      <sheetName val="Cashflow_projection3"/>
      <sheetName val="Cashflow_projection4"/>
      <sheetName val="Cashflow_projection5"/>
      <sheetName val="Cashflow_projection6"/>
      <sheetName val="Civil_Boq9"/>
      <sheetName val="Abstract_Sheet7"/>
      <sheetName val="RCC,Ret__Wall7"/>
      <sheetName val="floor_slab-RS28"/>
      <sheetName val="General_Summary7"/>
      <sheetName val="BOQ_Direct_selling_cost8"/>
      <sheetName val="Legal_Risk_Analysis7"/>
      <sheetName val="PRECAST_lightconc-II8"/>
      <sheetName val="Staff_Forecast_spread8"/>
      <sheetName val="PIpe_Pushing8"/>
      <sheetName val="13__Steel_-_Ratio7"/>
      <sheetName val="+X_&amp;_-X_DIR_PRE7"/>
      <sheetName val="Break_up_Sheet7"/>
      <sheetName val="1_01_(a)7"/>
      <sheetName val="TASKRSRC_(2)7"/>
      <sheetName val="Labour_productivity8"/>
      <sheetName val="INPUT_SHEET8"/>
      <sheetName val="Extra_Item7"/>
      <sheetName val="Fill_this_out_first___7"/>
      <sheetName val="Labour_&amp;_Plant7"/>
      <sheetName val="Project_Budget_Worksheet7"/>
      <sheetName val="V_O_4_-_PCC_Qty7"/>
      <sheetName val="TBAL9697_-group_wise__sdpl7"/>
      <sheetName val="Field_Values7"/>
      <sheetName val="BOQ_-II_ph_27"/>
      <sheetName val="PRECAST_lightconc_II7"/>
      <sheetName val="2_1_受電設備棟7"/>
      <sheetName val="2_2_受・防火水槽7"/>
      <sheetName val="2_3_排水処理設備棟7"/>
      <sheetName val="2_4_倉庫棟7"/>
      <sheetName val="2_5_守衛棟7"/>
      <sheetName val="organi_synthesis_lab7"/>
      <sheetName val="Fin_Sum7"/>
      <sheetName val="Plant_Cost7"/>
      <sheetName val="PointNo_57"/>
      <sheetName val="BOQ_fire_proofing7"/>
      <sheetName val="Balance_sheet7"/>
      <sheetName val="DETAIL_SHEET7"/>
      <sheetName val="Cashflow_projection7"/>
      <sheetName val="d-safe_DELUXE7"/>
      <sheetName val="_7"/>
      <sheetName val="PC_Master_List7"/>
      <sheetName val="BOQ_(2)7"/>
      <sheetName val="T1037_Entire_School7"/>
      <sheetName val="Site_Dev_BOQ7"/>
      <sheetName val="RMZ_Summary7"/>
      <sheetName val="Employee_List7"/>
      <sheetName val="STAFFSCHED_7"/>
      <sheetName val="Basement_Budget7"/>
      <sheetName val="IO_LIST7"/>
      <sheetName val="except_wiring7"/>
      <sheetName val="3cd_Annexure7"/>
      <sheetName val="ORDER_BOOKING7"/>
      <sheetName val="1st_and_4th_flight7"/>
      <sheetName val="Scope_Reconciliation7"/>
      <sheetName val="labour_coeff7"/>
      <sheetName val="10__&amp;_11__Rate_Code_&amp;_BQ7"/>
      <sheetName val="Tender_Summary7"/>
      <sheetName val="Cover_sheet7"/>
      <sheetName val="Site_wise_NADs7"/>
      <sheetName val="Current_Bill_MB_ref7"/>
      <sheetName val="NT_LBH7"/>
      <sheetName val="Desgn(zone_I)7"/>
      <sheetName val="Rate_analysis7"/>
      <sheetName val="Fee_Rate_Summary7"/>
      <sheetName val="SC_revtrgt7"/>
      <sheetName val="M_S_7"/>
      <sheetName val="BOQ_Distribution7"/>
      <sheetName val="@Risk_Inputs7"/>
      <sheetName val="Depreciation_Calc7"/>
      <sheetName val="b_s_-p_l_-sch_7"/>
      <sheetName val="Activity_Costing_Breakup7"/>
      <sheetName val="Unit_Rate(CIS)7"/>
      <sheetName val="Conc_Analysis7"/>
      <sheetName val="Basic_7"/>
      <sheetName val="Back-UP_IRA_(CIS)7"/>
      <sheetName val="Precast_IRA7"/>
      <sheetName val="Precast_IRA_Backup7"/>
      <sheetName val="Precast_RA7"/>
      <sheetName val="Summary_year_Plan7"/>
      <sheetName val="Project_Details__7"/>
      <sheetName val="Top_Line_-_WWW7"/>
      <sheetName val="Staff_Acco_7"/>
      <sheetName val="Trial_Bal7"/>
      <sheetName val="Detailed_Summary_(5)7"/>
      <sheetName val="Block_A_-_BOQ7"/>
      <sheetName val="Civil_Boq10"/>
      <sheetName val="SPT_vs_PHI9"/>
      <sheetName val="Chandrawal_-19"/>
      <sheetName val="Guide_VAT_ED_Credit9"/>
      <sheetName val="AMC_&amp;_O&amp;M9"/>
      <sheetName val="JTS_Costing9"/>
      <sheetName val="std_wt_9"/>
      <sheetName val="Material_9"/>
      <sheetName val="Pile_cap9"/>
      <sheetName val="Abstract_Sheet8"/>
      <sheetName val="RCC,Ret__Wall8"/>
      <sheetName val="floor_slab-RS29"/>
      <sheetName val="General_Summary8"/>
      <sheetName val="BOQ_Direct_selling_cost9"/>
      <sheetName val="Legal_Risk_Analysis8"/>
      <sheetName val="PRECAST_lightconc-II9"/>
      <sheetName val="Staff_Forecast_spread9"/>
      <sheetName val="d-safe_specs9"/>
      <sheetName val="PIpe_Pushing9"/>
      <sheetName val="13__Steel_-_Ratio8"/>
      <sheetName val="+X_&amp;_-X_DIR_PRE8"/>
      <sheetName val="Break_up_Sheet8"/>
      <sheetName val="1_01_(a)8"/>
      <sheetName val="TASKRSRC_(2)8"/>
      <sheetName val="Labour_productivity9"/>
      <sheetName val="CABLE_DATA8"/>
      <sheetName val="INPUT_SHEET9"/>
      <sheetName val="Extra_Item8"/>
      <sheetName val="Fill_this_out_first___8"/>
      <sheetName val="Labour_&amp;_Plant8"/>
      <sheetName val="Project_Budget_Worksheet8"/>
      <sheetName val="V_O_4_-_PCC_Qty8"/>
      <sheetName val="TBAL9697_-group_wise__sdpl8"/>
      <sheetName val="Field_Values8"/>
      <sheetName val="BOQ_-II_ph_28"/>
      <sheetName val="PRECAST_lightconc_II8"/>
      <sheetName val="2_1_受電設備棟8"/>
      <sheetName val="2_2_受・防火水槽8"/>
      <sheetName val="2_3_排水処理設備棟8"/>
      <sheetName val="2_4_倉庫棟8"/>
      <sheetName val="2_5_守衛棟8"/>
      <sheetName val="organi_synthesis_lab8"/>
      <sheetName val="Fin_Sum8"/>
      <sheetName val="Plant_Cost8"/>
      <sheetName val="PointNo_58"/>
      <sheetName val="BOQ_fire_proofing8"/>
      <sheetName val="Balance_sheet8"/>
      <sheetName val="DETAIL_SHEET8"/>
      <sheetName val="Cashflow_projection8"/>
      <sheetName val="d-safe_DELUXE8"/>
      <sheetName val="_8"/>
      <sheetName val="PC_Master_List8"/>
      <sheetName val="BOQ_(2)8"/>
      <sheetName val="T1037_Entire_School8"/>
      <sheetName val="Site_Dev_BOQ8"/>
      <sheetName val="RMZ_Summary8"/>
      <sheetName val="Employee_List8"/>
      <sheetName val="STAFFSCHED_8"/>
      <sheetName val="Basement_Budget8"/>
      <sheetName val="IO_LIST8"/>
      <sheetName val="except_wiring8"/>
      <sheetName val="3cd_Annexure8"/>
      <sheetName val="ORDER_BOOKING8"/>
      <sheetName val="1st_and_4th_flight8"/>
      <sheetName val="Scope_Reconciliation8"/>
      <sheetName val="labour_coeff8"/>
      <sheetName val="10__&amp;_11__Rate_Code_&amp;_BQ8"/>
      <sheetName val="Tender_Summary8"/>
      <sheetName val="Cover_sheet8"/>
      <sheetName val="Site_wise_NADs8"/>
      <sheetName val="Current_Bill_MB_ref8"/>
      <sheetName val="NT_LBH8"/>
      <sheetName val="Desgn(zone_I)8"/>
      <sheetName val="Rate_analysis8"/>
      <sheetName val="Fee_Rate_Summary8"/>
      <sheetName val="SC_revtrgt8"/>
      <sheetName val="M_S_8"/>
      <sheetName val="BOQ_Distribution8"/>
      <sheetName val="@Risk_Inputs8"/>
      <sheetName val="Depreciation_Calc8"/>
      <sheetName val="b_s_-p_l_-sch_8"/>
      <sheetName val="Activity_Costing_Breakup8"/>
      <sheetName val="Unit_Rate(CIS)8"/>
      <sheetName val="Conc_Analysis8"/>
      <sheetName val="Basic_8"/>
      <sheetName val="Back-UP_IRA_(CIS)8"/>
      <sheetName val="Precast_IRA8"/>
      <sheetName val="Precast_IRA_Backup8"/>
      <sheetName val="Precast_RA8"/>
      <sheetName val="Summary_year_Plan8"/>
      <sheetName val="Project_Details__8"/>
      <sheetName val="Top_Line_-_WWW8"/>
      <sheetName val="Staff_Acco_8"/>
      <sheetName val="Trial_Bal8"/>
      <sheetName val="Detailed_Summary_(5)8"/>
      <sheetName val="Block_A_-_BOQ8"/>
      <sheetName val="Page 2"/>
      <sheetName val="Rev. 00 - 20.07.04"/>
      <sheetName val="S0"/>
      <sheetName val="Corbel"/>
      <sheetName val="CIF COST ITEM"/>
      <sheetName val="Measur"/>
      <sheetName val="PCS DATA"/>
      <sheetName val="gen"/>
      <sheetName val="30-3"/>
      <sheetName val="INV"/>
      <sheetName val="num-word"/>
      <sheetName val="Sanitary_BOQ"/>
      <sheetName val="Back_Cal_for OMC"/>
      <sheetName val="Mktg"/>
      <sheetName val="DB_ET200(R. A)"/>
      <sheetName val="SIZING"/>
      <sheetName val="Testing"/>
      <sheetName val="손익현황"/>
      <sheetName val="현황CODE"/>
      <sheetName val="SP&amp;ST 제출가"/>
      <sheetName val="石炭性状"/>
      <sheetName val="가격분석@1100(990104)"/>
      <sheetName val="Escalation"/>
      <sheetName val="NCCALC11"/>
      <sheetName val="공정율 기초 Data"/>
      <sheetName val="제출계산서"/>
      <sheetName val="공사내역"/>
      <sheetName val=" Pricing_110512.xlsx"/>
      <sheetName val="당초"/>
      <sheetName val="BQ"/>
      <sheetName val="POWER"/>
      <sheetName val="WORK TABLE"/>
      <sheetName val="Cover"/>
      <sheetName val="Financials"/>
      <sheetName val="Actuals"/>
      <sheetName val="DETAILED  BOQ"/>
      <sheetName val="PEDESB"/>
      <sheetName val="WP Financial Summary"/>
      <sheetName val="BACKUP DATA"/>
      <sheetName val="cul-invSUBMITTED"/>
    </sheetNames>
    <sheetDataSet>
      <sheetData sheetId="0" refreshError="1">
        <row r="3">
          <cell r="D3" t="str">
            <v>Gujarat rehabilitation work of Mathak village for TWRI</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sheetData sheetId="292"/>
      <sheetData sheetId="293" refreshError="1"/>
      <sheetData sheetId="294"/>
      <sheetData sheetId="295"/>
      <sheetData sheetId="296"/>
      <sheetData sheetId="297"/>
      <sheetData sheetId="298"/>
      <sheetData sheetId="299" refreshError="1"/>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ow r="3">
          <cell r="D3" t="str">
            <v>Gujarat rehabilitation work of Mathak village for TWRI</v>
          </cell>
        </row>
      </sheetData>
      <sheetData sheetId="345">
        <row r="3">
          <cell r="D3" t="str">
            <v>Gujarat rehabilitation work of Mathak village for TWRI</v>
          </cell>
        </row>
      </sheetData>
      <sheetData sheetId="346"/>
      <sheetData sheetId="347" refreshError="1"/>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row r="3">
          <cell r="D3" t="str">
            <v>Gujarat rehabilitation work of Mathak village for TWRI</v>
          </cell>
        </row>
      </sheetData>
      <sheetData sheetId="705">
        <row r="3">
          <cell r="D3" t="str">
            <v>Gujarat rehabilitation work of Mathak village for TWRI</v>
          </cell>
        </row>
      </sheetData>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sheetData sheetId="779" refreshError="1"/>
      <sheetData sheetId="780"/>
      <sheetData sheetId="781"/>
      <sheetData sheetId="782"/>
      <sheetData sheetId="783"/>
      <sheetData sheetId="784"/>
      <sheetData sheetId="785"/>
      <sheetData sheetId="786"/>
      <sheetData sheetId="787"/>
      <sheetData sheetId="788"/>
      <sheetData sheetId="789"/>
      <sheetData sheetId="790"/>
      <sheetData sheetId="791"/>
      <sheetData sheetId="792">
        <row r="3">
          <cell r="D3" t="str">
            <v>Gujarat rehabilitation work of Mathak village for TWRI</v>
          </cell>
        </row>
      </sheetData>
      <sheetData sheetId="793"/>
      <sheetData sheetId="794">
        <row r="3">
          <cell r="D3" t="str">
            <v>Gujarat rehabilitation work of Mathak village for TWRI</v>
          </cell>
        </row>
      </sheetData>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row r="3">
          <cell r="D3" t="str">
            <v>Gujarat rehabilitation work of Mathak village for TWRI</v>
          </cell>
        </row>
      </sheetData>
      <sheetData sheetId="815"/>
      <sheetData sheetId="816">
        <row r="3">
          <cell r="D3" t="str">
            <v>Gujarat rehabilitation work of Mathak village for TWRI</v>
          </cell>
        </row>
      </sheetData>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sheetData sheetId="1132" refreshError="1"/>
      <sheetData sheetId="1133" refreshError="1"/>
      <sheetData sheetId="1134" refreshError="1"/>
      <sheetData sheetId="1135" refreshError="1"/>
      <sheetData sheetId="1136" refreshError="1"/>
      <sheetData sheetId="1137" refreshError="1"/>
      <sheetData sheetId="1138" refreshError="1"/>
      <sheetData sheetId="1139"/>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OVER HEADS"/>
      <sheetName val="P&amp;M OPE COST WGW"/>
      <sheetName val="P&amp;M LAB ALLO WGW"/>
      <sheetName val="P&amp;M CON ALLO WGW"/>
      <sheetName val="P&amp;M HIRE ALLO WGW"/>
      <sheetName val="OH-SUM"/>
      <sheetName val="dep.labour"/>
      <sheetName val="FW"/>
    </sheetNames>
    <sheetDataSet>
      <sheetData sheetId="0"/>
      <sheetData sheetId="1">
        <row r="310">
          <cell r="C310" t="str">
            <v>LABOUR COLONY:-</v>
          </cell>
          <cell r="D310" t="str">
            <v>NO</v>
          </cell>
          <cell r="E310" t="str">
            <v>W</v>
          </cell>
          <cell r="F310" t="str">
            <v>NOD</v>
          </cell>
          <cell r="G310" t="str">
            <v>NOM</v>
          </cell>
          <cell r="H310" t="str">
            <v>RATE</v>
          </cell>
          <cell r="I310" t="str">
            <v>AMOUNT</v>
          </cell>
        </row>
      </sheetData>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I"/>
      <sheetName val="Corr-spt"/>
      <sheetName val="Obs-spt"/>
      <sheetName val="SPT vs PHI"/>
      <sheetName val="Indices"/>
      <sheetName val="Concrete"/>
      <sheetName val="reinft"/>
      <sheetName val="glass project concrete"/>
      <sheetName val="glass project reift"/>
      <sheetName val="glass project indices"/>
      <sheetName val="Lab"/>
      <sheetName val="office"/>
      <sheetName val="Material&amp;equipment"/>
      <sheetName val="Boq"/>
      <sheetName val="SBC-BH-1"/>
      <sheetName val="gen"/>
      <sheetName val="SBC-BH 19"/>
      <sheetName val="SBC-BH-16"/>
      <sheetName val="BH-20"/>
      <sheetName val="BH-15"/>
      <sheetName val="BH-14"/>
      <sheetName val="BH-16"/>
      <sheetName val="BH-17"/>
      <sheetName val="sbc-ABH-1"/>
      <sheetName val="ABH-1"/>
      <sheetName val="BH-19"/>
      <sheetName val="BH-1"/>
      <sheetName val="SBC-BH-3"/>
      <sheetName val="BH-3"/>
      <sheetName val="Sheet4"/>
      <sheetName val="Table10"/>
      <sheetName val="Table11"/>
      <sheetName val="Table12"/>
      <sheetName val="Table9"/>
      <sheetName val="Rate Analysis"/>
      <sheetName val="Summary 0506"/>
      <sheetName val="Summary 0607- 31.MAR"/>
      <sheetName val="#REF!"/>
      <sheetName val="Qty"/>
      <sheetName val="sept-plan"/>
      <sheetName val="Other"/>
      <sheetName val="Summary"/>
      <sheetName val="Sheet1"/>
      <sheetName val="BH 12-11-10-13"/>
      <sheetName val="BH 12-11-10-9"/>
      <sheetName val="BH 36-15-37"/>
      <sheetName val="BH 16-35-25-17"/>
      <sheetName val="BH 35-25-17"/>
      <sheetName val="Sheet1 (2)"/>
      <sheetName val="Sheet2"/>
      <sheetName val="SPT_vs_PHI"/>
      <sheetName val="glass_project_concrete"/>
      <sheetName val="glass_project_reift"/>
      <sheetName val="glass_project_indices"/>
      <sheetName val="Spt-BH"/>
      <sheetName val="Civil Boq"/>
      <sheetName val="Pile cap"/>
      <sheetName val="V.O.4 - PCC Qty"/>
      <sheetName val="TBAL9697 -group wise  sdpl"/>
      <sheetName val="Abstract Sheet"/>
      <sheetName val="Legal Risk Analysis"/>
      <sheetName val="FitOutConfCentre"/>
      <sheetName val="SPT_vs_PHI1"/>
      <sheetName val="glass_project_concrete1"/>
      <sheetName val="glass_project_reift1"/>
      <sheetName val="glass_project_indices1"/>
      <sheetName val="SBC-BH_19"/>
      <sheetName val="Rate_Analysis"/>
      <sheetName val="BH_12-11-10-13"/>
      <sheetName val="BH_12-11-10-9"/>
      <sheetName val="BH_36-15-37"/>
      <sheetName val="BH_16-35-25-17"/>
      <sheetName val="BH_35-25-17"/>
      <sheetName val="Sheet1_(2)"/>
      <sheetName val="PRECAST lightconc-II"/>
      <sheetName val="Break up Sheet"/>
      <sheetName val="d-safe DELUXE"/>
      <sheetName val="RCC,Ret. Wall"/>
      <sheetName val="Form 6"/>
      <sheetName val="PointNo.5"/>
      <sheetName val="Mix Design"/>
      <sheetName val="std-rates"/>
      <sheetName val="BLK2"/>
      <sheetName val="BLK3"/>
      <sheetName val="E &amp; R"/>
      <sheetName val="radar"/>
      <sheetName val="UG"/>
      <sheetName val="Design"/>
      <sheetName val="Fill this out first..."/>
      <sheetName val="LABOUR"/>
      <sheetName val="REVISED4A PROG PERF-SITE 1"/>
      <sheetName val="WWR"/>
      <sheetName val="CABLE DATA"/>
      <sheetName val="BOQ_Direct_selling cost"/>
      <sheetName val="GBW"/>
      <sheetName val="BOQ (2)"/>
      <sheetName val="Rev S1 Abstract"/>
      <sheetName val="Quantity Abstract"/>
      <sheetName val="Stock-II"/>
      <sheetName val="R20_R30_work"/>
      <sheetName val="8"/>
      <sheetName val="Flight-1"/>
      <sheetName val="Publicbuilding"/>
      <sheetName val="FT-05-02IsoBOM"/>
      <sheetName val="final abstract"/>
      <sheetName val=""/>
      <sheetName val="Abstract"/>
      <sheetName val="Input"/>
      <sheetName val="Activity"/>
      <sheetName val="Staff Acco."/>
      <sheetName val="Crew"/>
      <sheetName val="Piping"/>
      <sheetName val="Pipe Supports"/>
      <sheetName val="Parapet"/>
      <sheetName val="Sump"/>
      <sheetName val="COLUMN"/>
      <sheetName val="Footings"/>
      <sheetName val="Load Details-220kV"/>
      <sheetName val="M-Book for Conc"/>
      <sheetName val="M-Book for FW"/>
      <sheetName val="beam-reinft-IIInd floor"/>
      <sheetName val="VCH-SLC"/>
      <sheetName val="Supplier"/>
      <sheetName val="sheet6"/>
      <sheetName val="RA-markate"/>
      <sheetName val="A-General"/>
      <sheetName val="INPUT SHEET"/>
      <sheetName val="RES-PLANNING"/>
      <sheetName val="B@__x005f_x0000__x005f_x0004_@_x005f_x0000__x0000"/>
      <sheetName val="Project Budget Worksheet"/>
      <sheetName val="SANJAY PAL"/>
      <sheetName val="P A SELVAM"/>
      <sheetName val="ANSARI "/>
      <sheetName val="abdesh pal"/>
      <sheetName val="sujay bagchi"/>
      <sheetName val="S.K.SINHA BASU"/>
      <sheetName val="NEDUNCHEZHIYAN"/>
      <sheetName val="RAJARAM"/>
      <sheetName val="KRISHNA PRASAD"/>
      <sheetName val="BARATH &amp; CO"/>
      <sheetName val="L B YADAV"/>
      <sheetName val="DEEPAK KUMAR"/>
      <sheetName val="MUKLAL YADAV"/>
      <sheetName val="MADHU SUDHAN"/>
      <sheetName val="SAUD ALAM "/>
      <sheetName val="RAMESH BABU"/>
      <sheetName val="SUKHENDUPAL"/>
      <sheetName val="SAILEN SARKAR"/>
      <sheetName val="elongovan"/>
      <sheetName val="SANJAY JENA1"/>
      <sheetName val="upendra saw "/>
      <sheetName val="ALLOK KUMAR "/>
      <sheetName val="analysis"/>
      <sheetName val="except wiring"/>
      <sheetName val="dummy"/>
      <sheetName val="Process"/>
      <sheetName val="pt_cw"/>
      <sheetName val="Metso - Forth &amp; Slurry 11.02.10"/>
      <sheetName val="Summary_0506"/>
      <sheetName val="Summary_0607-_31_MAR"/>
      <sheetName val="Form_6"/>
      <sheetName val="#REF"/>
      <sheetName val="BOQ -II ph 2"/>
      <sheetName val="cubes_M20"/>
      <sheetName val="B@_"/>
      <sheetName val="STAFFSCHED "/>
      <sheetName val="SUMM"/>
      <sheetName val="switch"/>
      <sheetName val="B@___x0004_@_____$__"/>
      <sheetName val="BS1"/>
      <sheetName val="RA"/>
      <sheetName val="11-hsd"/>
      <sheetName val="13-septic"/>
      <sheetName val="7-ug"/>
      <sheetName val="2-utility"/>
      <sheetName val="18-misc"/>
      <sheetName val="5-pipe"/>
      <sheetName val="Sheet3"/>
      <sheetName val="1"/>
      <sheetName val="Cost_any"/>
      <sheetName val="class &amp; category"/>
      <sheetName val="Rein-Final (Ph 1+Ph2)"/>
      <sheetName val="AOR"/>
      <sheetName val="DADAN-1"/>
      <sheetName val="d-safe specs"/>
      <sheetName val="SPT_vs_PHI2"/>
      <sheetName val="glass_project_concrete2"/>
      <sheetName val="glass_project_reift2"/>
      <sheetName val="glass_project_indices2"/>
      <sheetName val="SBC-BH_191"/>
      <sheetName val="Rate_Analysis1"/>
      <sheetName val="BH_12-11-10-131"/>
      <sheetName val="BH_12-11-10-91"/>
      <sheetName val="BH_36-15-371"/>
      <sheetName val="BH_16-35-25-171"/>
      <sheetName val="BH_35-25-171"/>
      <sheetName val="Sheet1_(2)1"/>
      <sheetName val="Summary_05061"/>
      <sheetName val="Summary_0607-_31_MAR1"/>
      <sheetName val="Civil_Boq"/>
      <sheetName val="Pile_cap"/>
      <sheetName val="PRECAST_lightconc-II"/>
      <sheetName val="d-safe_DELUXE"/>
      <sheetName val="Mix_Design"/>
      <sheetName val="RCC,Ret__Wall"/>
      <sheetName val="Form_61"/>
      <sheetName val="PointNo_5"/>
      <sheetName val="Legal_Risk_Analysis"/>
      <sheetName val="E_&amp;_R"/>
      <sheetName val="Break_up_Sheet"/>
      <sheetName val="TBAL9697_-group_wise__sdpl"/>
      <sheetName val="Abstract_Sheet"/>
      <sheetName val="V_O_4_-_PCC_Qty"/>
      <sheetName val="Fill_this_out_first___"/>
      <sheetName val="REVISED4A_PROG_PERF-SITE_1"/>
      <sheetName val="BOQ_Direct_selling_cost"/>
      <sheetName val="Load_Details-220kV"/>
      <sheetName val="beam-reinft-IIInd_floor"/>
      <sheetName val="BOQ_(2)"/>
      <sheetName val="CABLE_DATA"/>
      <sheetName val="final_abstract"/>
      <sheetName val="Rev_S1_Abstract"/>
      <sheetName val="Quantity_Abstract"/>
      <sheetName val="Staff_Acco_"/>
      <sheetName val="Pipe_Supports"/>
      <sheetName val="M-Book_for_Conc"/>
      <sheetName val="M-Book_for_FW"/>
      <sheetName val="INPUT_SHEET"/>
      <sheetName val="SANJAY_PAL"/>
      <sheetName val="P_A_SELVAM"/>
      <sheetName val="ANSARI_"/>
      <sheetName val="abdesh_pal"/>
      <sheetName val="sujay_bagchi"/>
      <sheetName val="S_K_SINHA_BASU"/>
      <sheetName val="KRISHNA_PRASAD"/>
      <sheetName val="BARATH_&amp;_CO"/>
      <sheetName val="L_B_YADAV"/>
      <sheetName val="DEEPAK_KUMAR"/>
      <sheetName val="MUKLAL_YADAV"/>
      <sheetName val="MADHU_SUDHAN"/>
      <sheetName val="SAUD_ALAM_"/>
      <sheetName val="RAMESH_BABU"/>
      <sheetName val="SAILEN_SARKAR"/>
      <sheetName val="SANJAY_JENA1"/>
      <sheetName val="upendra_saw_"/>
      <sheetName val="ALLOK_KUMAR_"/>
      <sheetName val="except_wiring"/>
      <sheetName val="B@__@_____$__"/>
      <sheetName val="Project_Budget_Worksheet"/>
      <sheetName val="BOQ_-II_ph_2"/>
      <sheetName val="Macro1"/>
      <sheetName val="FUNDFLOW"/>
      <sheetName val="Lead"/>
      <sheetName val="Fee Rate Summary"/>
      <sheetName val="col-reinft1"/>
      <sheetName val="Site wise NADs"/>
      <sheetName val="NPV"/>
      <sheetName val="Stress Calculation"/>
      <sheetName val="B@[_x005f_x0000__x005f_x0004_@_x005f_x0000__x0000"/>
      <sheetName val="p&amp;m"/>
      <sheetName val="x-items"/>
      <sheetName val="Quote Sheet"/>
      <sheetName val="Formulas"/>
      <sheetName val="precast RC element"/>
      <sheetName val="BLOCK-E"/>
      <sheetName val="220 11  BS "/>
      <sheetName val="SSR &amp; NSSR Market final"/>
      <sheetName val="HPL"/>
      <sheetName val="India F&amp;S Template"/>
      <sheetName val="B@["/>
      <sheetName val="[Spt-BH.xls][Spt-BH.xls]B____26"/>
      <sheetName val="Coefficients"/>
      <sheetName val="EDWise"/>
      <sheetName val="Build-up"/>
      <sheetName val="Headings"/>
      <sheetName val="2gii"/>
      <sheetName val="Costing"/>
      <sheetName val="T&amp;M"/>
      <sheetName val="SOR"/>
      <sheetName val="PriceSummary"/>
      <sheetName val="maingirder"/>
      <sheetName val="basic-data"/>
      <sheetName val="Title"/>
      <sheetName val="[Spt-BH.xls][Spt-BH.xls]_Spt__8"/>
      <sheetName val="[Spt-BH.xls][Spt-BH.xls]B____27"/>
      <sheetName val="Cal"/>
      <sheetName val="Data"/>
      <sheetName val="Voucher"/>
      <sheetName val="Materials Cost(PCC)"/>
      <sheetName val="Report"/>
      <sheetName val="PRRM Dashboard"/>
      <sheetName val="Mappings"/>
      <sheetName val="BHANDUP"/>
      <sheetName val="Cost of O &amp; O"/>
      <sheetName val="LT Motor catalog"/>
      <sheetName val="Cable cat"/>
      <sheetName val="Back"/>
      <sheetName val="Material "/>
      <sheetName val="Labour &amp; Plant"/>
      <sheetName val="ELECT"/>
      <sheetName val="pr.cal"/>
      <sheetName val="Tees"/>
      <sheetName val="TRF details"/>
      <sheetName val="IS3370"/>
      <sheetName val="IS456"/>
      <sheetName val="Materials Cost"/>
      <sheetName val="Abstract for Variation"/>
      <sheetName val="LBD VARIATION"/>
      <sheetName val="attach(2)"/>
      <sheetName val="inWords"/>
      <sheetName val="TABLES"/>
      <sheetName val="Qty-Opt1"/>
      <sheetName val="[Spt-BH.xls]B@["/>
      <sheetName val="[Spt-BH.xls][Spt-BH.xls]B____20"/>
      <sheetName val="[Spt-BH.xls][Spt-BH.xls]_Spt__7"/>
      <sheetName val="[Spt-BH.xls][Spt-BH.xls]B____21"/>
      <sheetName val="[Spt-BH.xls][Spt-BH.xls]_Spt__6"/>
      <sheetName val="[Spt-BH.xls][Spt-BH.xls][Spt-BH"/>
      <sheetName val="[Spt-BH.xls][Spt-BH.xls]B@["/>
      <sheetName val="[Spt-BH.xls][Spt-BH.xls]B@[?_x0004_@?"/>
      <sheetName val="[Spt-BH.xls][Spt-BH.xls]B@[?@??"/>
      <sheetName val="[Spt-BH.xls][Spt-BH.xls]B_____2"/>
      <sheetName val="[Spt-BH.xls][Spt-BH.xls]B_____3"/>
      <sheetName val="[Spt-BH.xls][Spt-BH.xls]B_____4"/>
      <sheetName val="[Spt-BH.xls][Spt-BH.xls]B_____5"/>
      <sheetName val="[Spt-BH.xls][Spt-BH.xls]_Spt__2"/>
      <sheetName val="[Spt-BH.xls][Spt-BH.xls]B____28"/>
      <sheetName val="[Spt-BH.xls][Spt-BH.xls]B____29"/>
      <sheetName val="[Spt-BH.xls][Spt-BH.xls]B____22"/>
      <sheetName val="[Spt-BH.xls][Spt-BH.xls]B____23"/>
      <sheetName val="[Spt-BH.xls][Spt-BH.xls]B@[_x0000__x0004_@_x0000_"/>
      <sheetName val="[Spt-BH.xls][Spt-BH.xls]B____10"/>
      <sheetName val="[Spt-BH.xls][Spt-BH.xls]B____11"/>
      <sheetName val="[Spt-BH.xls][Spt-BH.xls]B____12"/>
      <sheetName val="[Spt-BH.xls][Spt-BH.xls]B____13"/>
      <sheetName val="[Spt-BH.xls][Spt-BH.xls]B_____6"/>
      <sheetName val="[Spt-BH.xls][Spt-BH.xls]B_____7"/>
      <sheetName val="[Spt-BH.xls][Spt-BH.xls]_Spt__4"/>
      <sheetName val="[Spt-BH.xls][Spt-BH.xls]B_____8"/>
      <sheetName val="[Spt-BH.xls][Spt-BH.xls]B_____9"/>
      <sheetName val="[Spt-BH.xls][Spt-BH.xls]_Spt__3"/>
      <sheetName val="MGS"/>
      <sheetName val="ComboSheet"/>
      <sheetName val="B@__x005f_x005f_x005f_x0000__x005f_x005f_x005f_x0004_@_"/>
      <sheetName val="B@___x005f_x0004_@_____$__"/>
      <sheetName val="RA RCC F"/>
      <sheetName val="Inputs &amp; Summary Output"/>
      <sheetName val="Broad Refresher Model"/>
      <sheetName val="Debits as on 12.04.08"/>
      <sheetName val="B@_@__$"/>
      <sheetName val="Assmpns"/>
      <sheetName val="合成単価作成表-BLDG"/>
      <sheetName val="SàQa_x0005_@_x0000__x0000__x0000_²"/>
      <sheetName val="3"/>
      <sheetName val="C"/>
      <sheetName val="B"/>
      <sheetName val="Mx1012a"/>
      <sheetName val="SPT_vs_PHI3"/>
      <sheetName val="glass_project_concrete3"/>
      <sheetName val="glass_project_reift3"/>
      <sheetName val="glass_project_indices3"/>
      <sheetName val="SBC-BH_192"/>
      <sheetName val="Rate_Analysis2"/>
      <sheetName val="Civil_Boq1"/>
      <sheetName val="BH_12-11-10-132"/>
      <sheetName val="BH_12-11-10-92"/>
      <sheetName val="BH_36-15-372"/>
      <sheetName val="BH_16-35-25-172"/>
      <sheetName val="BH_35-25-172"/>
      <sheetName val="Sheet1_(2)2"/>
      <sheetName val="d-safe_DELUXE1"/>
      <sheetName val="Pile_cap1"/>
      <sheetName val="PRECAST_lightconc-II1"/>
      <sheetName val="PointNo_51"/>
      <sheetName val="RCC,Ret__Wall1"/>
      <sheetName val="Legal_Risk_Analysis1"/>
      <sheetName val="Mix_Design1"/>
      <sheetName val="E_&amp;_R1"/>
      <sheetName val="Break_up_Sheet1"/>
      <sheetName val="TBAL9697_-group_wise__sdpl1"/>
      <sheetName val="Abstract_Sheet1"/>
      <sheetName val="V_O_4_-_PCC_Qty1"/>
      <sheetName val="d-safe_specs"/>
      <sheetName val="STAFFSCHED_"/>
      <sheetName val="class_&amp;_category"/>
      <sheetName val="Metso_-_Forth_&amp;_Slurry_11_02_10"/>
      <sheetName val="Fee_Rate_Summary"/>
      <sheetName val="Rein-Final_(Ph_1+Ph2)"/>
      <sheetName val="B@___x005f_x005f_x005f_x0004_@_____$__"/>
      <sheetName val="B@__x005f_x005f_x005f_x005f_x005f_x005f_x005f_x0000__x0"/>
      <sheetName val="재1"/>
      <sheetName val="SubmitCal"/>
      <sheetName val="FOOTING"/>
      <sheetName val="COLUMNS"/>
      <sheetName val="plinth Beam + Stirrups "/>
      <sheetName val="GF COLUMNS"/>
      <sheetName val="G.F ROOF BEAM "/>
      <sheetName val="GF SLAB STEEL"/>
      <sheetName val="GF Lintel"/>
      <sheetName val="GF Stair"/>
      <sheetName val="FF COLUMNS"/>
      <sheetName val="F.F. Steel FINAL (2)"/>
      <sheetName val="FF Lintel"/>
      <sheetName val="FF Stair"/>
      <sheetName val="S.F. Steel FINAL "/>
      <sheetName val="SF Lintel"/>
      <sheetName val="Staff Forecast spread"/>
      <sheetName val="Direct cost shed A-2 "/>
      <sheetName val="Site_wise_NADs"/>
      <sheetName val="Stress_Calculation"/>
      <sheetName val="Quote_Sheet"/>
      <sheetName val="Summary_05062"/>
      <sheetName val="Summary_0607-_31_MAR2"/>
      <sheetName val="Form_62"/>
      <sheetName val="Fill_this_out_first___1"/>
      <sheetName val="REVISED4A_PROG_PERF-SITE_11"/>
      <sheetName val="BOQ_Direct_selling_cost1"/>
      <sheetName val="BOQ_(2)1"/>
      <sheetName val="Fee_Rate_Summary1"/>
      <sheetName val="Load_Details-220kV1"/>
      <sheetName val="beam-reinft-IIInd_floor1"/>
      <sheetName val="final_abstract1"/>
      <sheetName val="CABLE_DATA1"/>
      <sheetName val="Rev_S1_Abstract1"/>
      <sheetName val="Quantity_Abstract1"/>
      <sheetName val="Staff_Acco_1"/>
      <sheetName val="Pipe_Supports1"/>
      <sheetName val="M-Book_for_Conc1"/>
      <sheetName val="M-Book_for_FW1"/>
      <sheetName val="INPUT_SHEET1"/>
      <sheetName val="SANJAY_PAL1"/>
      <sheetName val="P_A_SELVAM1"/>
      <sheetName val="ANSARI_1"/>
      <sheetName val="abdesh_pal1"/>
      <sheetName val="sujay_bagchi1"/>
      <sheetName val="S_K_SINHA_BASU1"/>
      <sheetName val="KRISHNA_PRASAD1"/>
      <sheetName val="BARATH_&amp;_CO1"/>
      <sheetName val="L_B_YADAV1"/>
      <sheetName val="DEEPAK_KUMAR1"/>
      <sheetName val="MUKLAL_YADAV1"/>
      <sheetName val="MADHU_SUDHAN1"/>
      <sheetName val="SAUD_ALAM_1"/>
      <sheetName val="RAMESH_BABU1"/>
      <sheetName val="SAILEN_SARKAR1"/>
      <sheetName val="SANJAY_JENA11"/>
      <sheetName val="upendra_saw_1"/>
      <sheetName val="ALLOK_KUMAR_1"/>
      <sheetName val="except_wiring1"/>
      <sheetName val="Project_Budget_Worksheet1"/>
      <sheetName val="BOQ_-II_ph_21"/>
      <sheetName val="Metso_-_Forth_&amp;_Slurry_11_02_11"/>
      <sheetName val="Site_wise_NADs1"/>
      <sheetName val="Rein-Final_(Ph_1+Ph2)1"/>
      <sheetName val="STAFFSCHED_1"/>
      <sheetName val="Stress_Calculation1"/>
      <sheetName val="d-safe_specs1"/>
      <sheetName val="class_&amp;_category1"/>
      <sheetName val="Quote_Sheet1"/>
      <sheetName val="Detail"/>
      <sheetName val="measurement"/>
      <sheetName val="B@__x0000__x0004_@_x0000__x0000"/>
      <sheetName val="B@__x005f_x0000__x005f_x0004_@_"/>
      <sheetName val="upa"/>
      <sheetName val="Index "/>
      <sheetName val="Instructions"/>
      <sheetName val="Email Approval Template"/>
      <sheetName val="1 Executive Summary"/>
      <sheetName val="2 Risk Assessment Analysis"/>
      <sheetName val="3 Pre-Approval"/>
      <sheetName val="Map"/>
      <sheetName val="4 CIS"/>
      <sheetName val="5 Change Order"/>
      <sheetName val="5.1  Re-book De-book order"/>
      <sheetName val="6 Contract Re-estimates"/>
      <sheetName val="7a BG Approval Form"/>
      <sheetName val="7b BG Email Approval Template"/>
      <sheetName val="8 LAD Approval Form"/>
      <sheetName val="9 LOI Checklist"/>
      <sheetName val="10 RPS Information Form"/>
      <sheetName val="11 Proj Cashflow "/>
      <sheetName val="11.1 Cash-flow Chart"/>
      <sheetName val="Threshold Calculator"/>
      <sheetName val="Version Control"/>
      <sheetName val="Prebid Review"/>
      <sheetName val="DJC Parameters"/>
      <sheetName val="Offer"/>
      <sheetName val="Selling Summary"/>
      <sheetName val="1-BAS (cost)"/>
      <sheetName val="Controller Configuration"/>
      <sheetName val="IO Summary"/>
      <sheetName val="2-FAS (cost)"/>
      <sheetName val="Cost Summary"/>
      <sheetName val="3-PA (cost)"/>
      <sheetName val="Approved Make"/>
      <sheetName val="Basis of offer"/>
      <sheetName val="High Level Summary"/>
      <sheetName val="4-ACS  (cost)"/>
      <sheetName val="5-CCTV  (cost)"/>
      <sheetName val="6-FFT  (cost)"/>
      <sheetName val="7- Service Retrofit  (cost)"/>
      <sheetName val="8-Service PSA,O&amp;M  (cost)"/>
      <sheetName val="9- Service L&amp;M  (cost)"/>
      <sheetName val="non fixed DJC "/>
      <sheetName val="10-UPG (cost)"/>
      <sheetName val="11-ESG  (cost)"/>
      <sheetName val="12-Products (cost)"/>
      <sheetName val="13-VAV  (cost)"/>
      <sheetName val="14-REF (cost)"/>
      <sheetName val="15 - Local Chiller (cost)"/>
      <sheetName val="Selling-Local Chiller"/>
      <sheetName val="Material Cost JCS"/>
      <sheetName val="Costing USD Chiller"/>
      <sheetName val="Selling-USD Chiller"/>
      <sheetName val="PRICE MATRIX -JCIPL"/>
      <sheetName val="COST SUMMARY- JCIPL"/>
      <sheetName val="1-BAS-JCIPL"/>
      <sheetName val="2-FAS-JCIPL"/>
      <sheetName val="3-PA-JCIPL"/>
      <sheetName val="4-ACS-JCIPL"/>
      <sheetName val="5-CCTV-JCIPL"/>
      <sheetName val="6 -FFT-JCIPL"/>
      <sheetName val="7-Ser Retro -JCIPL"/>
      <sheetName val="8-Ser PSA, O&amp;M -JCIPL"/>
      <sheetName val="9-Ser L&amp;M -JCIPL"/>
      <sheetName val="10-UPG JCIPL"/>
      <sheetName val="11-ESG JCIPL"/>
      <sheetName val="12-Products JCIPL"/>
      <sheetName val="13-VAV JCIPL"/>
      <sheetName val="14-REF JCMRL "/>
      <sheetName val="Proj. DJC-JCIPL"/>
      <sheetName val=" L0 DDC 1"/>
      <sheetName val="L0 DDC-2"/>
      <sheetName val="L16 DDC-3"/>
      <sheetName val="L16-DDC-4"/>
      <sheetName val="L16 DDC-5"/>
      <sheetName val="L17 DDC-6"/>
      <sheetName val="L17 DDC-7 "/>
      <sheetName val="L18 DDC-8"/>
      <sheetName val="L18-DDC-9"/>
      <sheetName val="2-AutoDialer Sys"/>
      <sheetName val="1-BAS1 (cost)"/>
      <sheetName val="2-BAS2 (cost)"/>
      <sheetName val="Deviations-Project Risks"/>
      <sheetName val="IO Schedule"/>
      <sheetName val="Basicrates"/>
      <sheetName val="[Spt-BH.xls][Spt-BH.xls]B____30"/>
      <sheetName val="SPT_vs_PHI4"/>
      <sheetName val="glass_project_concrete4"/>
      <sheetName val="glass_project_reift4"/>
      <sheetName val="glass_project_indices4"/>
      <sheetName val="SBC-BH_193"/>
      <sheetName val="Rate_Analysis3"/>
      <sheetName val="BH_12-11-10-133"/>
      <sheetName val="BH_12-11-10-93"/>
      <sheetName val="BH_36-15-373"/>
      <sheetName val="BH_16-35-25-173"/>
      <sheetName val="BH_35-25-173"/>
      <sheetName val="Sheet1_(2)3"/>
      <sheetName val="Summary_05063"/>
      <sheetName val="Summary_0607-_31_MAR3"/>
      <sheetName val="Civil_Boq2"/>
      <sheetName val="Pile_cap2"/>
      <sheetName val="V_O_4_-_PCC_Qty2"/>
      <sheetName val="TBAL9697_-group_wise__sdpl2"/>
      <sheetName val="Abstract_Sheet2"/>
      <sheetName val="Legal_Risk_Analysis2"/>
      <sheetName val="PRECAST_lightconc-II2"/>
      <sheetName val="d-safe_DELUXE2"/>
      <sheetName val="Mix_Design2"/>
      <sheetName val="Form_63"/>
      <sheetName val="PointNo_52"/>
      <sheetName val="RCC,Ret__Wall2"/>
      <sheetName val="E_&amp;_R2"/>
      <sheetName val="Break_up_Sheet2"/>
      <sheetName val="beam-reinft-IIInd_floor2"/>
      <sheetName val="Fill_this_out_first___2"/>
      <sheetName val="REVISED4A_PROG_PERF-SITE_12"/>
      <sheetName val="BOQ_Direct_selling_cost2"/>
      <sheetName val="Load_Details-220kV2"/>
      <sheetName val="BOQ_(2)2"/>
      <sheetName val="CABLE_DATA2"/>
      <sheetName val="final_abstract2"/>
      <sheetName val="Staff_Acco_2"/>
      <sheetName val="Pipe_Supports2"/>
      <sheetName val="SANJAY_PAL2"/>
      <sheetName val="P_A_SELVAM2"/>
      <sheetName val="ANSARI_2"/>
      <sheetName val="abdesh_pal2"/>
      <sheetName val="sujay_bagchi2"/>
      <sheetName val="S_K_SINHA_BASU2"/>
      <sheetName val="SPT_vs_PHI15"/>
      <sheetName val="glass_project_concrete15"/>
      <sheetName val="glass_project_reift15"/>
      <sheetName val="glass_project_indices15"/>
      <sheetName val="SBC-BH_1914"/>
      <sheetName val="Rate_Analysis14"/>
      <sheetName val="BH_12-11-10-1314"/>
      <sheetName val="BH_12-11-10-914"/>
      <sheetName val="BH_36-15-3714"/>
      <sheetName val="BH_16-35-25-1714"/>
      <sheetName val="BH_35-25-1714"/>
      <sheetName val="Sheet1_(2)14"/>
      <sheetName val="Summary_050614"/>
      <sheetName val="Summary_0607-_31_MAR14"/>
      <sheetName val="Civil_Boq13"/>
      <sheetName val="Pile_cap13"/>
      <sheetName val="V_O_4_-_PCC_Qty13"/>
      <sheetName val="TBAL9697_-group_wise__sdpl13"/>
      <sheetName val="Abstract_Sheet13"/>
      <sheetName val="Legal_Risk_Analysis13"/>
      <sheetName val="PRECAST_lightconc-II13"/>
      <sheetName val="d-safe_DELUXE13"/>
      <sheetName val="Mix_Design13"/>
      <sheetName val="Form_614"/>
      <sheetName val="PointNo_513"/>
      <sheetName val="RCC,Ret__Wall13"/>
      <sheetName val="E_&amp;_R13"/>
      <sheetName val="Break_up_Sheet13"/>
      <sheetName val="beam-reinft-IIInd_floor13"/>
      <sheetName val="Fill_this_out_first___13"/>
      <sheetName val="REVISED4A_PROG_PERF-SITE_113"/>
      <sheetName val="BOQ_Direct_selling_cost13"/>
      <sheetName val="Load_Details-220kV13"/>
      <sheetName val="BOQ_(2)13"/>
      <sheetName val="CABLE_DATA13"/>
      <sheetName val="final_abstract13"/>
      <sheetName val="Staff_Acco_13"/>
      <sheetName val="Pipe_Supports13"/>
      <sheetName val="SANJAY_PAL13"/>
      <sheetName val="P_A_SELVAM13"/>
      <sheetName val="ANSARI_13"/>
      <sheetName val="abdesh_pal13"/>
      <sheetName val="sujay_bagchi13"/>
      <sheetName val="S_K_SINHA_BASU13"/>
      <sheetName val="KRISHNA_PRASAD13"/>
      <sheetName val="BARATH_&amp;_CO13"/>
      <sheetName val="L_B_YADAV13"/>
      <sheetName val="DEEPAK_KUMAR13"/>
      <sheetName val="MUKLAL_YADAV13"/>
      <sheetName val="MADHU_SUDHAN13"/>
      <sheetName val="SAUD_ALAM_13"/>
      <sheetName val="RAMESH_BABU13"/>
      <sheetName val="SAILEN_SARKAR13"/>
      <sheetName val="SANJAY_JENA113"/>
      <sheetName val="upendra_saw_13"/>
      <sheetName val="ALLOK_KUMAR_13"/>
      <sheetName val="except_wiring13"/>
      <sheetName val="Rev_S1_Abstract13"/>
      <sheetName val="Quantity_Abstract13"/>
      <sheetName val="M-Book_for_Conc13"/>
      <sheetName val="M-Book_for_FW13"/>
      <sheetName val="INPUT_SHEET13"/>
      <sheetName val="Project_Budget_Worksheet13"/>
      <sheetName val="BOQ_-II_ph_213"/>
      <sheetName val="Metso_-_Forth_&amp;_Slurry_11_02_23"/>
      <sheetName val="Fee_Rate_Summary13"/>
      <sheetName val="PRRM_Dashboard11"/>
      <sheetName val="d-safe_specs13"/>
      <sheetName val="Rein-Final_(Ph_1+Ph2)13"/>
      <sheetName val="class_&amp;_category13"/>
      <sheetName val="STAFFSCHED_13"/>
      <sheetName val="Site_wise_NADs13"/>
      <sheetName val="India_F&amp;S_Template11"/>
      <sheetName val="Stress_Calculation13"/>
      <sheetName val="Quote_Sheet13"/>
      <sheetName val="Materials_Cost(PCC)11"/>
      <sheetName val="220_11__BS_11"/>
      <sheetName val="SSR_&amp;_NSSR_Market_final11"/>
      <sheetName val="RA_RCC_F11"/>
      <sheetName val="precast_RC_element11"/>
      <sheetName val="Index_10"/>
      <sheetName val="Email_Approval_Template10"/>
      <sheetName val="1_Executive_Summary10"/>
      <sheetName val="2_Risk_Assessment_Analysis10"/>
      <sheetName val="3_Pre-Approval10"/>
      <sheetName val="4_CIS10"/>
      <sheetName val="5_Change_Order10"/>
      <sheetName val="5_1__Re-book_De-book_order10"/>
      <sheetName val="6_Contract_Re-estimates10"/>
      <sheetName val="7a_BG_Approval_Form10"/>
      <sheetName val="7b_BG_Email_Approval_Template10"/>
      <sheetName val="8_LAD_Approval_Form10"/>
      <sheetName val="9_LOI_Checklist10"/>
      <sheetName val="10_RPS_Information_Form10"/>
      <sheetName val="11_Proj_Cashflow_10"/>
      <sheetName val="11_1_Cash-flow_Chart10"/>
      <sheetName val="Threshold_Calculator10"/>
      <sheetName val="Version_Control10"/>
      <sheetName val="Prebid_Review10"/>
      <sheetName val="DJC_Parameters10"/>
      <sheetName val="Selling_Summary10"/>
      <sheetName val="1-BAS_(cost)10"/>
      <sheetName val="Controller_Configuration10"/>
      <sheetName val="IO_Summary10"/>
      <sheetName val="2-FAS_(cost)10"/>
      <sheetName val="Cost_Summary10"/>
      <sheetName val="3-PA_(cost)10"/>
      <sheetName val="Approved_Make10"/>
      <sheetName val="Basis_of_offer10"/>
      <sheetName val="High_Level_Summary10"/>
      <sheetName val="4-ACS__(cost)10"/>
      <sheetName val="5-CCTV__(cost)10"/>
      <sheetName val="6-FFT__(cost)10"/>
      <sheetName val="7-_Service_Retrofit__(cost)10"/>
      <sheetName val="8-Service_PSA,O&amp;M__(cost)10"/>
      <sheetName val="9-_Service_L&amp;M__(cost)10"/>
      <sheetName val="non_fixed_DJC_10"/>
      <sheetName val="10-UPG_(cost)10"/>
      <sheetName val="11-ESG__(cost)10"/>
      <sheetName val="12-Products_(cost)10"/>
      <sheetName val="13-VAV__(cost)10"/>
      <sheetName val="14-REF_(cost)10"/>
      <sheetName val="15_-_Local_Chiller_(cost)10"/>
      <sheetName val="Selling-Local_Chiller10"/>
      <sheetName val="Material_Cost_JCS10"/>
      <sheetName val="Costing_USD_Chiller10"/>
      <sheetName val="Selling-USD_Chiller10"/>
      <sheetName val="PRICE_MATRIX_-JCIPL10"/>
      <sheetName val="COST_SUMMARY-_JCIPL10"/>
      <sheetName val="6_-FFT-JCIPL10"/>
      <sheetName val="7-Ser_Retro_-JCIPL10"/>
      <sheetName val="8-Ser_PSA,_O&amp;M_-JCIPL10"/>
      <sheetName val="9-Ser_L&amp;M_-JCIPL10"/>
      <sheetName val="10-UPG_JCIPL10"/>
      <sheetName val="11-ESG_JCIPL10"/>
      <sheetName val="12-Products_JCIPL10"/>
      <sheetName val="13-VAV_JCIPL10"/>
      <sheetName val="14-REF_JCMRL_10"/>
      <sheetName val="Proj__DJC-JCIPL10"/>
      <sheetName val="_L0_DDC_110"/>
      <sheetName val="L0_DDC-210"/>
      <sheetName val="L16_DDC-310"/>
      <sheetName val="L16_DDC-510"/>
      <sheetName val="L17_DDC-610"/>
      <sheetName val="L17_DDC-7_10"/>
      <sheetName val="L18_DDC-810"/>
      <sheetName val="2-AutoDialer_Sys10"/>
      <sheetName val="1-BAS1_(cost)10"/>
      <sheetName val="2-BAS2_(cost)10"/>
      <sheetName val="Deviations-Project_Risks10"/>
      <sheetName val="IO_Schedule10"/>
      <sheetName val="Debits_as_on_12_04_0810"/>
      <sheetName val="Direct_cost_shed_A-2_10"/>
      <sheetName val="[Spt-BH.xls][Spt-BH.xls]B____31"/>
      <sheetName val="Staff_Forecast_spread10"/>
      <sheetName val="SPT_vs_PHI14"/>
      <sheetName val="glass_project_concrete14"/>
      <sheetName val="glass_project_reift14"/>
      <sheetName val="glass_project_indices14"/>
      <sheetName val="SBC-BH_1913"/>
      <sheetName val="Rate_Analysis13"/>
      <sheetName val="BH_12-11-10-1313"/>
      <sheetName val="BH_12-11-10-913"/>
      <sheetName val="BH_36-15-3713"/>
      <sheetName val="BH_16-35-25-1713"/>
      <sheetName val="BH_35-25-1713"/>
      <sheetName val="Sheet1_(2)13"/>
      <sheetName val="Summary_050613"/>
      <sheetName val="Summary_0607-_31_MAR13"/>
      <sheetName val="Civil_Boq12"/>
      <sheetName val="Pile_cap12"/>
      <sheetName val="V_O_4_-_PCC_Qty12"/>
      <sheetName val="TBAL9697_-group_wise__sdpl12"/>
      <sheetName val="Abstract_Sheet12"/>
      <sheetName val="Legal_Risk_Analysis12"/>
      <sheetName val="PRECAST_lightconc-II12"/>
      <sheetName val="d-safe_DELUXE12"/>
      <sheetName val="Mix_Design12"/>
      <sheetName val="Form_613"/>
      <sheetName val="PointNo_512"/>
      <sheetName val="RCC,Ret__Wall12"/>
      <sheetName val="E_&amp;_R12"/>
      <sheetName val="Break_up_Sheet12"/>
      <sheetName val="beam-reinft-IIInd_floor12"/>
      <sheetName val="Fill_this_out_first___12"/>
      <sheetName val="REVISED4A_PROG_PERF-SITE_112"/>
      <sheetName val="BOQ_Direct_selling_cost12"/>
      <sheetName val="Load_Details-220kV12"/>
      <sheetName val="BOQ_(2)12"/>
      <sheetName val="CABLE_DATA12"/>
      <sheetName val="final_abstract12"/>
      <sheetName val="Staff_Acco_12"/>
      <sheetName val="Pipe_Supports12"/>
      <sheetName val="SANJAY_PAL12"/>
      <sheetName val="P_A_SELVAM12"/>
      <sheetName val="ANSARI_12"/>
      <sheetName val="abdesh_pal12"/>
      <sheetName val="sujay_bagchi12"/>
      <sheetName val="S_K_SINHA_BASU12"/>
      <sheetName val="KRISHNA_PRASAD12"/>
      <sheetName val="BARATH_&amp;_CO12"/>
      <sheetName val="L_B_YADAV12"/>
      <sheetName val="DEEPAK_KUMAR12"/>
      <sheetName val="MUKLAL_YADAV12"/>
      <sheetName val="MADHU_SUDHAN12"/>
      <sheetName val="SAUD_ALAM_12"/>
      <sheetName val="RAMESH_BABU12"/>
      <sheetName val="SAILEN_SARKAR12"/>
      <sheetName val="SANJAY_JENA112"/>
      <sheetName val="upendra_saw_12"/>
      <sheetName val="ALLOK_KUMAR_12"/>
      <sheetName val="except_wiring12"/>
      <sheetName val="Rev_S1_Abstract12"/>
      <sheetName val="Quantity_Abstract12"/>
      <sheetName val="M-Book_for_Conc12"/>
      <sheetName val="M-Book_for_FW12"/>
      <sheetName val="INPUT_SHEET12"/>
      <sheetName val="Project_Budget_Worksheet12"/>
      <sheetName val="BOQ_-II_ph_212"/>
      <sheetName val="Metso_-_Forth_&amp;_Slurry_11_02_22"/>
      <sheetName val="Fee_Rate_Summary12"/>
      <sheetName val="PRRM_Dashboard10"/>
      <sheetName val="d-safe_specs12"/>
      <sheetName val="Rein-Final_(Ph_1+Ph2)12"/>
      <sheetName val="class_&amp;_category12"/>
      <sheetName val="STAFFSCHED_12"/>
      <sheetName val="Site_wise_NADs12"/>
      <sheetName val="India_F&amp;S_Template10"/>
      <sheetName val="Stress_Calculation12"/>
      <sheetName val="Quote_Sheet12"/>
      <sheetName val="Materials_Cost(PCC)10"/>
      <sheetName val="220_11__BS_10"/>
      <sheetName val="SSR_&amp;_NSSR_Market_final10"/>
      <sheetName val="RA_RCC_F10"/>
      <sheetName val="precast_RC_element10"/>
      <sheetName val="Index_9"/>
      <sheetName val="Email_Approval_Template9"/>
      <sheetName val="1_Executive_Summary9"/>
      <sheetName val="2_Risk_Assessment_Analysis9"/>
      <sheetName val="3_Pre-Approval9"/>
      <sheetName val="4_CIS9"/>
      <sheetName val="5_Change_Order9"/>
      <sheetName val="5_1__Re-book_De-book_order9"/>
      <sheetName val="6_Contract_Re-estimates9"/>
      <sheetName val="7a_BG_Approval_Form9"/>
      <sheetName val="7b_BG_Email_Approval_Template9"/>
      <sheetName val="8_LAD_Approval_Form9"/>
      <sheetName val="9_LOI_Checklist9"/>
      <sheetName val="10_RPS_Information_Form9"/>
      <sheetName val="11_Proj_Cashflow_9"/>
      <sheetName val="11_1_Cash-flow_Chart9"/>
      <sheetName val="Threshold_Calculator9"/>
      <sheetName val="Version_Control9"/>
      <sheetName val="Prebid_Review9"/>
      <sheetName val="DJC_Parameters9"/>
      <sheetName val="Selling_Summary9"/>
      <sheetName val="1-BAS_(cost)9"/>
      <sheetName val="Controller_Configuration9"/>
      <sheetName val="IO_Summary9"/>
      <sheetName val="2-FAS_(cost)9"/>
      <sheetName val="Cost_Summary9"/>
      <sheetName val="3-PA_(cost)9"/>
      <sheetName val="Approved_Make9"/>
      <sheetName val="Basis_of_offer9"/>
      <sheetName val="High_Level_Summary9"/>
      <sheetName val="4-ACS__(cost)9"/>
      <sheetName val="5-CCTV__(cost)9"/>
      <sheetName val="6-FFT__(cost)9"/>
      <sheetName val="7-_Service_Retrofit__(cost)9"/>
      <sheetName val="8-Service_PSA,O&amp;M__(cost)9"/>
      <sheetName val="9-_Service_L&amp;M__(cost)9"/>
      <sheetName val="non_fixed_DJC_9"/>
      <sheetName val="10-UPG_(cost)9"/>
      <sheetName val="11-ESG__(cost)9"/>
      <sheetName val="12-Products_(cost)9"/>
      <sheetName val="13-VAV__(cost)9"/>
      <sheetName val="14-REF_(cost)9"/>
      <sheetName val="15_-_Local_Chiller_(cost)9"/>
      <sheetName val="Selling-Local_Chiller9"/>
      <sheetName val="Material_Cost_JCS9"/>
      <sheetName val="Costing_USD_Chiller9"/>
      <sheetName val="Selling-USD_Chiller9"/>
      <sheetName val="PRICE_MATRIX_-JCIPL9"/>
      <sheetName val="COST_SUMMARY-_JCIPL9"/>
      <sheetName val="6_-FFT-JCIPL9"/>
      <sheetName val="7-Ser_Retro_-JCIPL9"/>
      <sheetName val="8-Ser_PSA,_O&amp;M_-JCIPL9"/>
      <sheetName val="9-Ser_L&amp;M_-JCIPL9"/>
      <sheetName val="10-UPG_JCIPL9"/>
      <sheetName val="11-ESG_JCIPL9"/>
      <sheetName val="12-Products_JCIPL9"/>
      <sheetName val="13-VAV_JCIPL9"/>
      <sheetName val="14-REF_JCMRL_9"/>
      <sheetName val="Proj__DJC-JCIPL9"/>
      <sheetName val="_L0_DDC_19"/>
      <sheetName val="L0_DDC-29"/>
      <sheetName val="L16_DDC-39"/>
      <sheetName val="L16_DDC-59"/>
      <sheetName val="L17_DDC-69"/>
      <sheetName val="L17_DDC-7_9"/>
      <sheetName val="L18_DDC-89"/>
      <sheetName val="2-AutoDialer_Sys9"/>
      <sheetName val="1-BAS1_(cost)9"/>
      <sheetName val="2-BAS2_(cost)9"/>
      <sheetName val="Deviations-Project_Risks9"/>
      <sheetName val="IO_Schedule9"/>
      <sheetName val="Debits_as_on_12_04_089"/>
      <sheetName val="Direct_cost_shed_A-2_9"/>
      <sheetName val="Staff_Forecast_spread9"/>
      <sheetName val="SPT_vs_PHI5"/>
      <sheetName val="glass_project_concrete5"/>
      <sheetName val="glass_project_reift5"/>
      <sheetName val="glass_project_indices5"/>
      <sheetName val="SBC-BH_194"/>
      <sheetName val="Rate_Analysis4"/>
      <sheetName val="BH_12-11-10-134"/>
      <sheetName val="BH_12-11-10-94"/>
      <sheetName val="BH_36-15-374"/>
      <sheetName val="BH_16-35-25-174"/>
      <sheetName val="BH_35-25-174"/>
      <sheetName val="Sheet1_(2)4"/>
      <sheetName val="Summary_05064"/>
      <sheetName val="Summary_0607-_31_MAR4"/>
      <sheetName val="Civil_Boq3"/>
      <sheetName val="Pile_cap3"/>
      <sheetName val="V_O_4_-_PCC_Qty3"/>
      <sheetName val="TBAL9697_-group_wise__sdpl3"/>
      <sheetName val="Abstract_Sheet3"/>
      <sheetName val="Legal_Risk_Analysis3"/>
      <sheetName val="PRECAST_lightconc-II3"/>
      <sheetName val="d-safe_DELUXE3"/>
      <sheetName val="Mix_Design3"/>
      <sheetName val="Form_64"/>
      <sheetName val="PointNo_53"/>
      <sheetName val="RCC,Ret__Wall3"/>
      <sheetName val="E_&amp;_R3"/>
      <sheetName val="Break_up_Sheet3"/>
      <sheetName val="beam-reinft-IIInd_floor3"/>
      <sheetName val="Fill_this_out_first___3"/>
      <sheetName val="REVISED4A_PROG_PERF-SITE_13"/>
      <sheetName val="BOQ_Direct_selling_cost3"/>
      <sheetName val="Load_Details-220kV3"/>
      <sheetName val="BOQ_(2)3"/>
      <sheetName val="CABLE_DATA3"/>
      <sheetName val="final_abstract3"/>
      <sheetName val="Staff_Acco_3"/>
      <sheetName val="Pipe_Supports3"/>
      <sheetName val="SANJAY_PAL3"/>
      <sheetName val="P_A_SELVAM3"/>
      <sheetName val="ANSARI_3"/>
      <sheetName val="abdesh_pal3"/>
      <sheetName val="sujay_bagchi3"/>
      <sheetName val="S_K_SINHA_BASU3"/>
      <sheetName val="KRISHNA_PRASAD3"/>
      <sheetName val="BARATH_&amp;_CO3"/>
      <sheetName val="L_B_YADAV3"/>
      <sheetName val="DEEPAK_KUMAR3"/>
      <sheetName val="MUKLAL_YADAV3"/>
      <sheetName val="MADHU_SUDHAN3"/>
      <sheetName val="SAUD_ALAM_3"/>
      <sheetName val="RAMESH_BABU3"/>
      <sheetName val="SAILEN_SARKAR3"/>
      <sheetName val="SANJAY_JENA13"/>
      <sheetName val="upendra_saw_3"/>
      <sheetName val="ALLOK_KUMAR_3"/>
      <sheetName val="except_wiring3"/>
      <sheetName val="Rev_S1_Abstract3"/>
      <sheetName val="Quantity_Abstract3"/>
      <sheetName val="M-Book_for_Conc3"/>
      <sheetName val="M-Book_for_FW3"/>
      <sheetName val="INPUT_SHEET3"/>
      <sheetName val="Project_Budget_Worksheet3"/>
      <sheetName val="BOQ_-II_ph_23"/>
      <sheetName val="Metso_-_Forth_&amp;_Slurry_11_02_13"/>
      <sheetName val="Fee_Rate_Summary3"/>
      <sheetName val="PRRM_Dashboard1"/>
      <sheetName val="d-safe_specs3"/>
      <sheetName val="Rein-Final_(Ph_1+Ph2)3"/>
      <sheetName val="class_&amp;_category3"/>
      <sheetName val="STAFFSCHED_3"/>
      <sheetName val="Site_wise_NADs3"/>
      <sheetName val="India_F&amp;S_Template1"/>
      <sheetName val="Stress_Calculation3"/>
      <sheetName val="Quote_Sheet3"/>
      <sheetName val="Materials_Cost(PCC)1"/>
      <sheetName val="220_11__BS_1"/>
      <sheetName val="SSR_&amp;_NSSR_Market_final1"/>
      <sheetName val="RA_RCC_F1"/>
      <sheetName val="precast_RC_element1"/>
      <sheetName val="Index_1"/>
      <sheetName val="Email_Approval_Template1"/>
      <sheetName val="1_Executive_Summary1"/>
      <sheetName val="2_Risk_Assessment_Analysis1"/>
      <sheetName val="3_Pre-Approval1"/>
      <sheetName val="4_CIS1"/>
      <sheetName val="5_Change_Order1"/>
      <sheetName val="5_1__Re-book_De-book_order1"/>
      <sheetName val="6_Contract_Re-estimates1"/>
      <sheetName val="7a_BG_Approval_Form1"/>
      <sheetName val="7b_BG_Email_Approval_Template1"/>
      <sheetName val="8_LAD_Approval_Form1"/>
      <sheetName val="9_LOI_Checklist1"/>
      <sheetName val="10_RPS_Information_Form1"/>
      <sheetName val="11_Proj_Cashflow_1"/>
      <sheetName val="11_1_Cash-flow_Chart1"/>
      <sheetName val="Threshold_Calculator1"/>
      <sheetName val="Version_Control1"/>
      <sheetName val="Prebid_Review1"/>
      <sheetName val="DJC_Parameters1"/>
      <sheetName val="Selling_Summary1"/>
      <sheetName val="1-BAS_(cost)1"/>
      <sheetName val="Controller_Configuration1"/>
      <sheetName val="IO_Summary1"/>
      <sheetName val="2-FAS_(cost)1"/>
      <sheetName val="Cost_Summary1"/>
      <sheetName val="3-PA_(cost)1"/>
      <sheetName val="Approved_Make1"/>
      <sheetName val="Basis_of_offer1"/>
      <sheetName val="High_Level_Summary1"/>
      <sheetName val="4-ACS__(cost)1"/>
      <sheetName val="5-CCTV__(cost)1"/>
      <sheetName val="6-FFT__(cost)1"/>
      <sheetName val="7-_Service_Retrofit__(cost)1"/>
      <sheetName val="8-Service_PSA,O&amp;M__(cost)1"/>
      <sheetName val="9-_Service_L&amp;M__(cost)1"/>
      <sheetName val="non_fixed_DJC_1"/>
      <sheetName val="10-UPG_(cost)1"/>
      <sheetName val="11-ESG__(cost)1"/>
      <sheetName val="12-Products_(cost)1"/>
      <sheetName val="13-VAV__(cost)1"/>
      <sheetName val="14-REF_(cost)1"/>
      <sheetName val="15_-_Local_Chiller_(cost)1"/>
      <sheetName val="Selling-Local_Chiller1"/>
      <sheetName val="Material_Cost_JCS1"/>
      <sheetName val="Costing_USD_Chiller1"/>
      <sheetName val="Selling-USD_Chiller1"/>
      <sheetName val="PRICE_MATRIX_-JCIPL1"/>
      <sheetName val="COST_SUMMARY-_JCIPL1"/>
      <sheetName val="6_-FFT-JCIPL1"/>
      <sheetName val="7-Ser_Retro_-JCIPL1"/>
      <sheetName val="8-Ser_PSA,_O&amp;M_-JCIPL1"/>
      <sheetName val="9-Ser_L&amp;M_-JCIPL1"/>
      <sheetName val="10-UPG_JCIPL1"/>
      <sheetName val="11-ESG_JCIPL1"/>
      <sheetName val="12-Products_JCIPL1"/>
      <sheetName val="13-VAV_JCIPL1"/>
      <sheetName val="14-REF_JCMRL_1"/>
      <sheetName val="Proj__DJC-JCIPL1"/>
      <sheetName val="_L0_DDC_11"/>
      <sheetName val="L0_DDC-21"/>
      <sheetName val="L16_DDC-31"/>
      <sheetName val="L16_DDC-51"/>
      <sheetName val="L17_DDC-61"/>
      <sheetName val="L17_DDC-7_1"/>
      <sheetName val="L18_DDC-81"/>
      <sheetName val="2-AutoDialer_Sys1"/>
      <sheetName val="1-BAS1_(cost)1"/>
      <sheetName val="2-BAS2_(cost)1"/>
      <sheetName val="Deviations-Project_Risks1"/>
      <sheetName val="IO_Schedule1"/>
      <sheetName val="Debits_as_on_12_04_081"/>
      <sheetName val="Direct_cost_shed_A-2_1"/>
      <sheetName val="Staff_Forecast_spread1"/>
      <sheetName val="KRISHNA_PRASAD2"/>
      <sheetName val="BARATH_&amp;_CO2"/>
      <sheetName val="L_B_YADAV2"/>
      <sheetName val="DEEPAK_KUMAR2"/>
      <sheetName val="MUKLAL_YADAV2"/>
      <sheetName val="MADHU_SUDHAN2"/>
      <sheetName val="SAUD_ALAM_2"/>
      <sheetName val="RAMESH_BABU2"/>
      <sheetName val="SAILEN_SARKAR2"/>
      <sheetName val="SANJAY_JENA12"/>
      <sheetName val="upendra_saw_2"/>
      <sheetName val="ALLOK_KUMAR_2"/>
      <sheetName val="except_wiring2"/>
      <sheetName val="Rev_S1_Abstract2"/>
      <sheetName val="Quantity_Abstract2"/>
      <sheetName val="M-Book_for_Conc2"/>
      <sheetName val="M-Book_for_FW2"/>
      <sheetName val="INPUT_SHEET2"/>
      <sheetName val="Project_Budget_Worksheet2"/>
      <sheetName val="BOQ_-II_ph_22"/>
      <sheetName val="Metso_-_Forth_&amp;_Slurry_11_02_12"/>
      <sheetName val="Fee_Rate_Summary2"/>
      <sheetName val="PRRM_Dashboard"/>
      <sheetName val="d-safe_specs2"/>
      <sheetName val="Rein-Final_(Ph_1+Ph2)2"/>
      <sheetName val="class_&amp;_category2"/>
      <sheetName val="STAFFSCHED_2"/>
      <sheetName val="Site_wise_NADs2"/>
      <sheetName val="India_F&amp;S_Template"/>
      <sheetName val="Stress_Calculation2"/>
      <sheetName val="Quote_Sheet2"/>
      <sheetName val="Materials_Cost(PCC)"/>
      <sheetName val="220_11__BS_"/>
      <sheetName val="SSR_&amp;_NSSR_Market_final"/>
      <sheetName val="RA_RCC_F"/>
      <sheetName val="precast_RC_element"/>
      <sheetName val="Index_"/>
      <sheetName val="Email_Approval_Template"/>
      <sheetName val="1_Executive_Summary"/>
      <sheetName val="2_Risk_Assessment_Analysis"/>
      <sheetName val="3_Pre-Approval"/>
      <sheetName val="4_CIS"/>
      <sheetName val="5_Change_Order"/>
      <sheetName val="5_1__Re-book_De-book_order"/>
      <sheetName val="6_Contract_Re-estimates"/>
      <sheetName val="7a_BG_Approval_Form"/>
      <sheetName val="7b_BG_Email_Approval_Template"/>
      <sheetName val="8_LAD_Approval_Form"/>
      <sheetName val="9_LOI_Checklist"/>
      <sheetName val="10_RPS_Information_Form"/>
      <sheetName val="11_Proj_Cashflow_"/>
      <sheetName val="11_1_Cash-flow_Chart"/>
      <sheetName val="Threshold_Calculator"/>
      <sheetName val="Version_Control"/>
      <sheetName val="Prebid_Review"/>
      <sheetName val="DJC_Parameters"/>
      <sheetName val="Selling_Summary"/>
      <sheetName val="1-BAS_(cost)"/>
      <sheetName val="Controller_Configuration"/>
      <sheetName val="IO_Summary"/>
      <sheetName val="2-FAS_(cost)"/>
      <sheetName val="Cost_Summary"/>
      <sheetName val="3-PA_(cost)"/>
      <sheetName val="Approved_Make"/>
      <sheetName val="Basis_of_offer"/>
      <sheetName val="High_Level_Summary"/>
      <sheetName val="4-ACS__(cost)"/>
      <sheetName val="5-CCTV__(cost)"/>
      <sheetName val="6-FFT__(cost)"/>
      <sheetName val="7-_Service_Retrofit__(cost)"/>
      <sheetName val="8-Service_PSA,O&amp;M__(cost)"/>
      <sheetName val="9-_Service_L&amp;M__(cost)"/>
      <sheetName val="non_fixed_DJC_"/>
      <sheetName val="10-UPG_(cost)"/>
      <sheetName val="11-ESG__(cost)"/>
      <sheetName val="12-Products_(cost)"/>
      <sheetName val="13-VAV__(cost)"/>
      <sheetName val="14-REF_(cost)"/>
      <sheetName val="15_-_Local_Chiller_(cost)"/>
      <sheetName val="Selling-Local_Chiller"/>
      <sheetName val="Material_Cost_JCS"/>
      <sheetName val="Costing_USD_Chiller"/>
      <sheetName val="Selling-USD_Chiller"/>
      <sheetName val="PRICE_MATRIX_-JCIPL"/>
      <sheetName val="COST_SUMMARY-_JCIPL"/>
      <sheetName val="6_-FFT-JCIPL"/>
      <sheetName val="7-Ser_Retro_-JCIPL"/>
      <sheetName val="8-Ser_PSA,_O&amp;M_-JCIPL"/>
      <sheetName val="9-Ser_L&amp;M_-JCIPL"/>
      <sheetName val="10-UPG_JCIPL"/>
      <sheetName val="11-ESG_JCIPL"/>
      <sheetName val="12-Products_JCIPL"/>
      <sheetName val="13-VAV_JCIPL"/>
      <sheetName val="14-REF_JCMRL_"/>
      <sheetName val="Proj__DJC-JCIPL"/>
      <sheetName val="_L0_DDC_1"/>
      <sheetName val="L0_DDC-2"/>
      <sheetName val="L16_DDC-3"/>
      <sheetName val="L16_DDC-5"/>
      <sheetName val="L17_DDC-6"/>
      <sheetName val="L17_DDC-7_"/>
      <sheetName val="L18_DDC-8"/>
      <sheetName val="2-AutoDialer_Sys"/>
      <sheetName val="1-BAS1_(cost)"/>
      <sheetName val="2-BAS2_(cost)"/>
      <sheetName val="Deviations-Project_Risks"/>
      <sheetName val="IO_Schedule"/>
      <sheetName val="Debits_as_on_12_04_08"/>
      <sheetName val="Direct_cost_shed_A-2_"/>
      <sheetName val="Staff_Forecast_spread"/>
      <sheetName val="SPT_vs_PHI6"/>
      <sheetName val="glass_project_concrete6"/>
      <sheetName val="glass_project_reift6"/>
      <sheetName val="glass_project_indices6"/>
      <sheetName val="SBC-BH_195"/>
      <sheetName val="Rate_Analysis5"/>
      <sheetName val="BH_12-11-10-135"/>
      <sheetName val="BH_12-11-10-95"/>
      <sheetName val="BH_36-15-375"/>
      <sheetName val="BH_16-35-25-175"/>
      <sheetName val="BH_35-25-175"/>
      <sheetName val="Sheet1_(2)5"/>
      <sheetName val="Summary_05065"/>
      <sheetName val="Summary_0607-_31_MAR5"/>
      <sheetName val="Civil_Boq4"/>
      <sheetName val="Pile_cap4"/>
      <sheetName val="V_O_4_-_PCC_Qty4"/>
      <sheetName val="TBAL9697_-group_wise__sdpl4"/>
      <sheetName val="Abstract_Sheet4"/>
      <sheetName val="Legal_Risk_Analysis4"/>
      <sheetName val="PRECAST_lightconc-II4"/>
      <sheetName val="d-safe_DELUXE4"/>
      <sheetName val="Mix_Design4"/>
      <sheetName val="Form_65"/>
      <sheetName val="PointNo_54"/>
      <sheetName val="RCC,Ret__Wall4"/>
      <sheetName val="E_&amp;_R4"/>
      <sheetName val="Break_up_Sheet4"/>
      <sheetName val="beam-reinft-IIInd_floor4"/>
      <sheetName val="Fill_this_out_first___4"/>
      <sheetName val="REVISED4A_PROG_PERF-SITE_14"/>
      <sheetName val="BOQ_Direct_selling_cost4"/>
      <sheetName val="Load_Details-220kV4"/>
      <sheetName val="BOQ_(2)4"/>
      <sheetName val="CABLE_DATA4"/>
      <sheetName val="final_abstract4"/>
      <sheetName val="Staff_Acco_4"/>
      <sheetName val="Pipe_Supports4"/>
      <sheetName val="SANJAY_PAL4"/>
      <sheetName val="P_A_SELVAM4"/>
      <sheetName val="ANSARI_4"/>
      <sheetName val="abdesh_pal4"/>
      <sheetName val="sujay_bagchi4"/>
      <sheetName val="S_K_SINHA_BASU4"/>
      <sheetName val="KRISHNA_PRASAD4"/>
      <sheetName val="BARATH_&amp;_CO4"/>
      <sheetName val="L_B_YADAV4"/>
      <sheetName val="DEEPAK_KUMAR4"/>
      <sheetName val="MUKLAL_YADAV4"/>
      <sheetName val="MADHU_SUDHAN4"/>
      <sheetName val="SAUD_ALAM_4"/>
      <sheetName val="RAMESH_BABU4"/>
      <sheetName val="SAILEN_SARKAR4"/>
      <sheetName val="SANJAY_JENA14"/>
      <sheetName val="upendra_saw_4"/>
      <sheetName val="ALLOK_KUMAR_4"/>
      <sheetName val="except_wiring4"/>
      <sheetName val="Rev_S1_Abstract4"/>
      <sheetName val="Quantity_Abstract4"/>
      <sheetName val="M-Book_for_Conc4"/>
      <sheetName val="M-Book_for_FW4"/>
      <sheetName val="INPUT_SHEET4"/>
      <sheetName val="Project_Budget_Worksheet4"/>
      <sheetName val="BOQ_-II_ph_24"/>
      <sheetName val="Metso_-_Forth_&amp;_Slurry_11_02_14"/>
      <sheetName val="Fee_Rate_Summary4"/>
      <sheetName val="PRRM_Dashboard2"/>
      <sheetName val="d-safe_specs4"/>
      <sheetName val="Rein-Final_(Ph_1+Ph2)4"/>
      <sheetName val="class_&amp;_category4"/>
      <sheetName val="STAFFSCHED_4"/>
      <sheetName val="Site_wise_NADs4"/>
      <sheetName val="India_F&amp;S_Template2"/>
      <sheetName val="Stress_Calculation4"/>
      <sheetName val="Quote_Sheet4"/>
      <sheetName val="Materials_Cost(PCC)2"/>
      <sheetName val="220_11__BS_2"/>
      <sheetName val="SSR_&amp;_NSSR_Market_final2"/>
      <sheetName val="RA_RCC_F2"/>
      <sheetName val="precast_RC_element2"/>
      <sheetName val="Index_2"/>
      <sheetName val="Email_Approval_Template2"/>
      <sheetName val="1_Executive_Summary2"/>
      <sheetName val="2_Risk_Assessment_Analysis2"/>
      <sheetName val="3_Pre-Approval2"/>
      <sheetName val="4_CIS2"/>
      <sheetName val="5_Change_Order2"/>
      <sheetName val="5_1__Re-book_De-book_order2"/>
      <sheetName val="6_Contract_Re-estimates2"/>
      <sheetName val="7a_BG_Approval_Form2"/>
      <sheetName val="7b_BG_Email_Approval_Template2"/>
      <sheetName val="8_LAD_Approval_Form2"/>
      <sheetName val="9_LOI_Checklist2"/>
      <sheetName val="10_RPS_Information_Form2"/>
      <sheetName val="11_Proj_Cashflow_2"/>
      <sheetName val="11_1_Cash-flow_Chart2"/>
      <sheetName val="Threshold_Calculator2"/>
      <sheetName val="Version_Control2"/>
      <sheetName val="Prebid_Review2"/>
      <sheetName val="DJC_Parameters2"/>
      <sheetName val="Selling_Summary2"/>
      <sheetName val="1-BAS_(cost)2"/>
      <sheetName val="Controller_Configuration2"/>
      <sheetName val="IO_Summary2"/>
      <sheetName val="2-FAS_(cost)2"/>
      <sheetName val="Cost_Summary2"/>
      <sheetName val="3-PA_(cost)2"/>
      <sheetName val="Approved_Make2"/>
      <sheetName val="Basis_of_offer2"/>
      <sheetName val="High_Level_Summary2"/>
      <sheetName val="4-ACS__(cost)2"/>
      <sheetName val="5-CCTV__(cost)2"/>
      <sheetName val="6-FFT__(cost)2"/>
      <sheetName val="7-_Service_Retrofit__(cost)2"/>
      <sheetName val="8-Service_PSA,O&amp;M__(cost)2"/>
      <sheetName val="9-_Service_L&amp;M__(cost)2"/>
      <sheetName val="non_fixed_DJC_2"/>
      <sheetName val="10-UPG_(cost)2"/>
      <sheetName val="11-ESG__(cost)2"/>
      <sheetName val="12-Products_(cost)2"/>
      <sheetName val="13-VAV__(cost)2"/>
      <sheetName val="14-REF_(cost)2"/>
      <sheetName val="15_-_Local_Chiller_(cost)2"/>
      <sheetName val="Selling-Local_Chiller2"/>
      <sheetName val="Material_Cost_JCS2"/>
      <sheetName val="Costing_USD_Chiller2"/>
      <sheetName val="Selling-USD_Chiller2"/>
      <sheetName val="PRICE_MATRIX_-JCIPL2"/>
      <sheetName val="COST_SUMMARY-_JCIPL2"/>
      <sheetName val="6_-FFT-JCIPL2"/>
      <sheetName val="7-Ser_Retro_-JCIPL2"/>
      <sheetName val="8-Ser_PSA,_O&amp;M_-JCIPL2"/>
      <sheetName val="9-Ser_L&amp;M_-JCIPL2"/>
      <sheetName val="10-UPG_JCIPL2"/>
      <sheetName val="11-ESG_JCIPL2"/>
      <sheetName val="12-Products_JCIPL2"/>
      <sheetName val="13-VAV_JCIPL2"/>
      <sheetName val="14-REF_JCMRL_2"/>
      <sheetName val="Proj__DJC-JCIPL2"/>
      <sheetName val="_L0_DDC_12"/>
      <sheetName val="L0_DDC-22"/>
      <sheetName val="L16_DDC-32"/>
      <sheetName val="L16_DDC-52"/>
      <sheetName val="L17_DDC-62"/>
      <sheetName val="L17_DDC-7_2"/>
      <sheetName val="L18_DDC-82"/>
      <sheetName val="2-AutoDialer_Sys2"/>
      <sheetName val="1-BAS1_(cost)2"/>
      <sheetName val="2-BAS2_(cost)2"/>
      <sheetName val="Deviations-Project_Risks2"/>
      <sheetName val="IO_Schedule2"/>
      <sheetName val="Debits_as_on_12_04_082"/>
      <sheetName val="Direct_cost_shed_A-2_2"/>
      <sheetName val="Staff_Forecast_spread2"/>
      <sheetName val="SPT_vs_PHI11"/>
      <sheetName val="glass_project_concrete11"/>
      <sheetName val="glass_project_reift11"/>
      <sheetName val="glass_project_indices11"/>
      <sheetName val="SBC-BH_1910"/>
      <sheetName val="Rate_Analysis10"/>
      <sheetName val="BH_12-11-10-1310"/>
      <sheetName val="BH_12-11-10-910"/>
      <sheetName val="BH_36-15-3710"/>
      <sheetName val="BH_16-35-25-1710"/>
      <sheetName val="BH_35-25-1710"/>
      <sheetName val="Sheet1_(2)10"/>
      <sheetName val="Summary_050610"/>
      <sheetName val="Summary_0607-_31_MAR10"/>
      <sheetName val="Civil_Boq9"/>
      <sheetName val="Pile_cap9"/>
      <sheetName val="V_O_4_-_PCC_Qty9"/>
      <sheetName val="TBAL9697_-group_wise__sdpl9"/>
      <sheetName val="Abstract_Sheet9"/>
      <sheetName val="Legal_Risk_Analysis9"/>
      <sheetName val="PRECAST_lightconc-II9"/>
      <sheetName val="d-safe_DELUXE9"/>
      <sheetName val="Mix_Design9"/>
      <sheetName val="Form_610"/>
      <sheetName val="PointNo_59"/>
      <sheetName val="RCC,Ret__Wall9"/>
      <sheetName val="E_&amp;_R9"/>
      <sheetName val="Break_up_Sheet9"/>
      <sheetName val="beam-reinft-IIInd_floor9"/>
      <sheetName val="Fill_this_out_first___9"/>
      <sheetName val="REVISED4A_PROG_PERF-SITE_19"/>
      <sheetName val="BOQ_Direct_selling_cost9"/>
      <sheetName val="Load_Details-220kV9"/>
      <sheetName val="BOQ_(2)9"/>
      <sheetName val="CABLE_DATA9"/>
      <sheetName val="final_abstract9"/>
      <sheetName val="Staff_Acco_9"/>
      <sheetName val="Pipe_Supports9"/>
      <sheetName val="SANJAY_PAL9"/>
      <sheetName val="P_A_SELVAM9"/>
      <sheetName val="ANSARI_9"/>
      <sheetName val="abdesh_pal9"/>
      <sheetName val="sujay_bagchi9"/>
      <sheetName val="S_K_SINHA_BASU9"/>
      <sheetName val="KRISHNA_PRASAD9"/>
      <sheetName val="BARATH_&amp;_CO9"/>
      <sheetName val="L_B_YADAV9"/>
      <sheetName val="DEEPAK_KUMAR9"/>
      <sheetName val="MUKLAL_YADAV9"/>
      <sheetName val="MADHU_SUDHAN9"/>
      <sheetName val="SAUD_ALAM_9"/>
      <sheetName val="RAMESH_BABU9"/>
      <sheetName val="SAILEN_SARKAR9"/>
      <sheetName val="SANJAY_JENA19"/>
      <sheetName val="upendra_saw_9"/>
      <sheetName val="ALLOK_KUMAR_9"/>
      <sheetName val="except_wiring9"/>
      <sheetName val="Rev_S1_Abstract9"/>
      <sheetName val="Quantity_Abstract9"/>
      <sheetName val="M-Book_for_Conc9"/>
      <sheetName val="M-Book_for_FW9"/>
      <sheetName val="INPUT_SHEET9"/>
      <sheetName val="Project_Budget_Worksheet9"/>
      <sheetName val="BOQ_-II_ph_29"/>
      <sheetName val="Metso_-_Forth_&amp;_Slurry_11_02_19"/>
      <sheetName val="Fee_Rate_Summary9"/>
      <sheetName val="PRRM_Dashboard7"/>
      <sheetName val="d-safe_specs9"/>
      <sheetName val="Rein-Final_(Ph_1+Ph2)9"/>
      <sheetName val="class_&amp;_category9"/>
      <sheetName val="STAFFSCHED_9"/>
      <sheetName val="Site_wise_NADs9"/>
      <sheetName val="India_F&amp;S_Template7"/>
      <sheetName val="Stress_Calculation9"/>
      <sheetName val="Quote_Sheet9"/>
      <sheetName val="Materials_Cost(PCC)7"/>
      <sheetName val="220_11__BS_7"/>
      <sheetName val="SSR_&amp;_NSSR_Market_final7"/>
      <sheetName val="RA_RCC_F7"/>
      <sheetName val="precast_RC_element7"/>
      <sheetName val="Index_7"/>
      <sheetName val="Email_Approval_Template7"/>
      <sheetName val="1_Executive_Summary7"/>
      <sheetName val="2_Risk_Assessment_Analysis7"/>
      <sheetName val="3_Pre-Approval7"/>
      <sheetName val="4_CIS7"/>
      <sheetName val="5_Change_Order7"/>
      <sheetName val="5_1__Re-book_De-book_order7"/>
      <sheetName val="6_Contract_Re-estimates7"/>
      <sheetName val="7a_BG_Approval_Form7"/>
      <sheetName val="7b_BG_Email_Approval_Template7"/>
      <sheetName val="8_LAD_Approval_Form7"/>
      <sheetName val="9_LOI_Checklist7"/>
      <sheetName val="10_RPS_Information_Form7"/>
      <sheetName val="11_Proj_Cashflow_7"/>
      <sheetName val="11_1_Cash-flow_Chart7"/>
      <sheetName val="Threshold_Calculator7"/>
      <sheetName val="Version_Control7"/>
      <sheetName val="Prebid_Review7"/>
      <sheetName val="DJC_Parameters7"/>
      <sheetName val="Selling_Summary7"/>
      <sheetName val="1-BAS_(cost)7"/>
      <sheetName val="Controller_Configuration7"/>
      <sheetName val="IO_Summary7"/>
      <sheetName val="2-FAS_(cost)7"/>
      <sheetName val="Cost_Summary7"/>
      <sheetName val="3-PA_(cost)7"/>
      <sheetName val="Approved_Make7"/>
      <sheetName val="Basis_of_offer7"/>
      <sheetName val="High_Level_Summary7"/>
      <sheetName val="4-ACS__(cost)7"/>
      <sheetName val="5-CCTV__(cost)7"/>
      <sheetName val="6-FFT__(cost)7"/>
      <sheetName val="7-_Service_Retrofit__(cost)7"/>
      <sheetName val="8-Service_PSA,O&amp;M__(cost)7"/>
      <sheetName val="9-_Service_L&amp;M__(cost)7"/>
      <sheetName val="non_fixed_DJC_7"/>
      <sheetName val="10-UPG_(cost)7"/>
      <sheetName val="11-ESG__(cost)7"/>
      <sheetName val="12-Products_(cost)7"/>
      <sheetName val="13-VAV__(cost)7"/>
      <sheetName val="14-REF_(cost)7"/>
      <sheetName val="15_-_Local_Chiller_(cost)7"/>
      <sheetName val="Selling-Local_Chiller7"/>
      <sheetName val="Material_Cost_JCS7"/>
      <sheetName val="Costing_USD_Chiller7"/>
      <sheetName val="Selling-USD_Chiller7"/>
      <sheetName val="PRICE_MATRIX_-JCIPL7"/>
      <sheetName val="COST_SUMMARY-_JCIPL7"/>
      <sheetName val="6_-FFT-JCIPL7"/>
      <sheetName val="7-Ser_Retro_-JCIPL7"/>
      <sheetName val="8-Ser_PSA,_O&amp;M_-JCIPL7"/>
      <sheetName val="9-Ser_L&amp;M_-JCIPL7"/>
      <sheetName val="10-UPG_JCIPL7"/>
      <sheetName val="11-ESG_JCIPL7"/>
      <sheetName val="12-Products_JCIPL7"/>
      <sheetName val="13-VAV_JCIPL7"/>
      <sheetName val="14-REF_JCMRL_7"/>
      <sheetName val="Proj__DJC-JCIPL7"/>
      <sheetName val="_L0_DDC_17"/>
      <sheetName val="L0_DDC-27"/>
      <sheetName val="L16_DDC-37"/>
      <sheetName val="L16_DDC-57"/>
      <sheetName val="L17_DDC-67"/>
      <sheetName val="L17_DDC-7_7"/>
      <sheetName val="L18_DDC-87"/>
      <sheetName val="2-AutoDialer_Sys7"/>
      <sheetName val="1-BAS1_(cost)7"/>
      <sheetName val="2-BAS2_(cost)7"/>
      <sheetName val="Deviations-Project_Risks7"/>
      <sheetName val="IO_Schedule7"/>
      <sheetName val="Debits_as_on_12_04_087"/>
      <sheetName val="Direct_cost_shed_A-2_7"/>
      <sheetName val="Staff_Forecast_spread7"/>
      <sheetName val="SPT_vs_PHI8"/>
      <sheetName val="glass_project_concrete8"/>
      <sheetName val="glass_project_reift8"/>
      <sheetName val="glass_project_indices8"/>
      <sheetName val="SBC-BH_197"/>
      <sheetName val="Rate_Analysis7"/>
      <sheetName val="BH_12-11-10-137"/>
      <sheetName val="BH_12-11-10-97"/>
      <sheetName val="BH_36-15-377"/>
      <sheetName val="BH_16-35-25-177"/>
      <sheetName val="BH_35-25-177"/>
      <sheetName val="Sheet1_(2)7"/>
      <sheetName val="Summary_05067"/>
      <sheetName val="Summary_0607-_31_MAR7"/>
      <sheetName val="Civil_Boq6"/>
      <sheetName val="Pile_cap6"/>
      <sheetName val="V_O_4_-_PCC_Qty6"/>
      <sheetName val="TBAL9697_-group_wise__sdpl6"/>
      <sheetName val="Abstract_Sheet6"/>
      <sheetName val="Legal_Risk_Analysis6"/>
      <sheetName val="PRECAST_lightconc-II6"/>
      <sheetName val="d-safe_DELUXE6"/>
      <sheetName val="Mix_Design6"/>
      <sheetName val="Form_67"/>
      <sheetName val="PointNo_56"/>
      <sheetName val="RCC,Ret__Wall6"/>
      <sheetName val="E_&amp;_R6"/>
      <sheetName val="Break_up_Sheet6"/>
      <sheetName val="beam-reinft-IIInd_floor6"/>
      <sheetName val="Fill_this_out_first___6"/>
      <sheetName val="REVISED4A_PROG_PERF-SITE_16"/>
      <sheetName val="BOQ_Direct_selling_cost6"/>
      <sheetName val="Load_Details-220kV6"/>
      <sheetName val="BOQ_(2)6"/>
      <sheetName val="CABLE_DATA6"/>
      <sheetName val="final_abstract6"/>
      <sheetName val="Staff_Acco_6"/>
      <sheetName val="Pipe_Supports6"/>
      <sheetName val="SANJAY_PAL6"/>
      <sheetName val="P_A_SELVAM6"/>
      <sheetName val="ANSARI_6"/>
      <sheetName val="abdesh_pal6"/>
      <sheetName val="sujay_bagchi6"/>
      <sheetName val="S_K_SINHA_BASU6"/>
      <sheetName val="KRISHNA_PRASAD6"/>
      <sheetName val="BARATH_&amp;_CO6"/>
      <sheetName val="L_B_YADAV6"/>
      <sheetName val="DEEPAK_KUMAR6"/>
      <sheetName val="MUKLAL_YADAV6"/>
      <sheetName val="MADHU_SUDHAN6"/>
      <sheetName val="SAUD_ALAM_6"/>
      <sheetName val="RAMESH_BABU6"/>
      <sheetName val="SAILEN_SARKAR6"/>
      <sheetName val="SANJAY_JENA16"/>
      <sheetName val="upendra_saw_6"/>
      <sheetName val="ALLOK_KUMAR_6"/>
      <sheetName val="except_wiring6"/>
      <sheetName val="Rev_S1_Abstract6"/>
      <sheetName val="Quantity_Abstract6"/>
      <sheetName val="M-Book_for_Conc6"/>
      <sheetName val="M-Book_for_FW6"/>
      <sheetName val="INPUT_SHEET6"/>
      <sheetName val="Project_Budget_Worksheet6"/>
      <sheetName val="BOQ_-II_ph_26"/>
      <sheetName val="Metso_-_Forth_&amp;_Slurry_11_02_16"/>
      <sheetName val="Fee_Rate_Summary6"/>
      <sheetName val="PRRM_Dashboard4"/>
      <sheetName val="d-safe_specs6"/>
      <sheetName val="Rein-Final_(Ph_1+Ph2)6"/>
      <sheetName val="class_&amp;_category6"/>
      <sheetName val="STAFFSCHED_6"/>
      <sheetName val="Site_wise_NADs6"/>
      <sheetName val="India_F&amp;S_Template4"/>
      <sheetName val="Stress_Calculation6"/>
      <sheetName val="Quote_Sheet6"/>
      <sheetName val="Materials_Cost(PCC)4"/>
      <sheetName val="220_11__BS_4"/>
      <sheetName val="SSR_&amp;_NSSR_Market_final4"/>
      <sheetName val="RA_RCC_F4"/>
      <sheetName val="precast_RC_element4"/>
      <sheetName val="Index_4"/>
      <sheetName val="Email_Approval_Template4"/>
      <sheetName val="1_Executive_Summary4"/>
      <sheetName val="2_Risk_Assessment_Analysis4"/>
      <sheetName val="3_Pre-Approval4"/>
      <sheetName val="4_CIS4"/>
      <sheetName val="5_Change_Order4"/>
      <sheetName val="5_1__Re-book_De-book_order4"/>
      <sheetName val="6_Contract_Re-estimates4"/>
      <sheetName val="7a_BG_Approval_Form4"/>
      <sheetName val="7b_BG_Email_Approval_Template4"/>
      <sheetName val="8_LAD_Approval_Form4"/>
      <sheetName val="9_LOI_Checklist4"/>
      <sheetName val="10_RPS_Information_Form4"/>
      <sheetName val="11_Proj_Cashflow_4"/>
      <sheetName val="11_1_Cash-flow_Chart4"/>
      <sheetName val="Threshold_Calculator4"/>
      <sheetName val="Version_Control4"/>
      <sheetName val="Prebid_Review4"/>
      <sheetName val="DJC_Parameters4"/>
      <sheetName val="Selling_Summary4"/>
      <sheetName val="1-BAS_(cost)4"/>
      <sheetName val="Controller_Configuration4"/>
      <sheetName val="IO_Summary4"/>
      <sheetName val="2-FAS_(cost)4"/>
      <sheetName val="Cost_Summary4"/>
      <sheetName val="3-PA_(cost)4"/>
      <sheetName val="Approved_Make4"/>
      <sheetName val="Basis_of_offer4"/>
      <sheetName val="High_Level_Summary4"/>
      <sheetName val="4-ACS__(cost)4"/>
      <sheetName val="5-CCTV__(cost)4"/>
      <sheetName val="6-FFT__(cost)4"/>
      <sheetName val="7-_Service_Retrofit__(cost)4"/>
      <sheetName val="8-Service_PSA,O&amp;M__(cost)4"/>
      <sheetName val="9-_Service_L&amp;M__(cost)4"/>
      <sheetName val="non_fixed_DJC_4"/>
      <sheetName val="10-UPG_(cost)4"/>
      <sheetName val="11-ESG__(cost)4"/>
      <sheetName val="12-Products_(cost)4"/>
      <sheetName val="13-VAV__(cost)4"/>
      <sheetName val="14-REF_(cost)4"/>
      <sheetName val="15_-_Local_Chiller_(cost)4"/>
      <sheetName val="Selling-Local_Chiller4"/>
      <sheetName val="Material_Cost_JCS4"/>
      <sheetName val="Costing_USD_Chiller4"/>
      <sheetName val="Selling-USD_Chiller4"/>
      <sheetName val="PRICE_MATRIX_-JCIPL4"/>
      <sheetName val="COST_SUMMARY-_JCIPL4"/>
      <sheetName val="6_-FFT-JCIPL4"/>
      <sheetName val="7-Ser_Retro_-JCIPL4"/>
      <sheetName val="8-Ser_PSA,_O&amp;M_-JCIPL4"/>
      <sheetName val="9-Ser_L&amp;M_-JCIPL4"/>
      <sheetName val="10-UPG_JCIPL4"/>
      <sheetName val="11-ESG_JCIPL4"/>
      <sheetName val="12-Products_JCIPL4"/>
      <sheetName val="13-VAV_JCIPL4"/>
      <sheetName val="14-REF_JCMRL_4"/>
      <sheetName val="Proj__DJC-JCIPL4"/>
      <sheetName val="_L0_DDC_14"/>
      <sheetName val="L0_DDC-24"/>
      <sheetName val="L16_DDC-34"/>
      <sheetName val="L16_DDC-54"/>
      <sheetName val="L17_DDC-64"/>
      <sheetName val="L17_DDC-7_4"/>
      <sheetName val="L18_DDC-84"/>
      <sheetName val="2-AutoDialer_Sys4"/>
      <sheetName val="1-BAS1_(cost)4"/>
      <sheetName val="2-BAS2_(cost)4"/>
      <sheetName val="Deviations-Project_Risks4"/>
      <sheetName val="IO_Schedule4"/>
      <sheetName val="Debits_as_on_12_04_084"/>
      <sheetName val="Direct_cost_shed_A-2_4"/>
      <sheetName val="Staff_Forecast_spread4"/>
      <sheetName val="SPT_vs_PHI7"/>
      <sheetName val="glass_project_concrete7"/>
      <sheetName val="glass_project_reift7"/>
      <sheetName val="glass_project_indices7"/>
      <sheetName val="SBC-BH_196"/>
      <sheetName val="Rate_Analysis6"/>
      <sheetName val="BH_12-11-10-136"/>
      <sheetName val="BH_12-11-10-96"/>
      <sheetName val="BH_36-15-376"/>
      <sheetName val="BH_16-35-25-176"/>
      <sheetName val="BH_35-25-176"/>
      <sheetName val="Sheet1_(2)6"/>
      <sheetName val="Summary_05066"/>
      <sheetName val="Summary_0607-_31_MAR6"/>
      <sheetName val="Civil_Boq5"/>
      <sheetName val="Pile_cap5"/>
      <sheetName val="V_O_4_-_PCC_Qty5"/>
      <sheetName val="TBAL9697_-group_wise__sdpl5"/>
      <sheetName val="Abstract_Sheet5"/>
      <sheetName val="Legal_Risk_Analysis5"/>
      <sheetName val="PRECAST_lightconc-II5"/>
      <sheetName val="d-safe_DELUXE5"/>
      <sheetName val="Mix_Design5"/>
      <sheetName val="Form_66"/>
      <sheetName val="PointNo_55"/>
      <sheetName val="RCC,Ret__Wall5"/>
      <sheetName val="E_&amp;_R5"/>
      <sheetName val="Break_up_Sheet5"/>
      <sheetName val="beam-reinft-IIInd_floor5"/>
      <sheetName val="Fill_this_out_first___5"/>
      <sheetName val="REVISED4A_PROG_PERF-SITE_15"/>
      <sheetName val="BOQ_Direct_selling_cost5"/>
      <sheetName val="Load_Details-220kV5"/>
      <sheetName val="BOQ_(2)5"/>
      <sheetName val="CABLE_DATA5"/>
      <sheetName val="final_abstract5"/>
      <sheetName val="Staff_Acco_5"/>
      <sheetName val="Pipe_Supports5"/>
      <sheetName val="SANJAY_PAL5"/>
      <sheetName val="P_A_SELVAM5"/>
      <sheetName val="ANSARI_5"/>
      <sheetName val="abdesh_pal5"/>
      <sheetName val="sujay_bagchi5"/>
      <sheetName val="S_K_SINHA_BASU5"/>
      <sheetName val="KRISHNA_PRASAD5"/>
      <sheetName val="BARATH_&amp;_CO5"/>
      <sheetName val="L_B_YADAV5"/>
      <sheetName val="DEEPAK_KUMAR5"/>
      <sheetName val="MUKLAL_YADAV5"/>
      <sheetName val="MADHU_SUDHAN5"/>
      <sheetName val="SAUD_ALAM_5"/>
      <sheetName val="RAMESH_BABU5"/>
      <sheetName val="SAILEN_SARKAR5"/>
      <sheetName val="SANJAY_JENA15"/>
      <sheetName val="upendra_saw_5"/>
      <sheetName val="ALLOK_KUMAR_5"/>
      <sheetName val="except_wiring5"/>
      <sheetName val="Rev_S1_Abstract5"/>
      <sheetName val="Quantity_Abstract5"/>
      <sheetName val="M-Book_for_Conc5"/>
      <sheetName val="M-Book_for_FW5"/>
      <sheetName val="INPUT_SHEET5"/>
      <sheetName val="Project_Budget_Worksheet5"/>
      <sheetName val="BOQ_-II_ph_25"/>
      <sheetName val="Metso_-_Forth_&amp;_Slurry_11_02_15"/>
      <sheetName val="Fee_Rate_Summary5"/>
      <sheetName val="PRRM_Dashboard3"/>
      <sheetName val="d-safe_specs5"/>
      <sheetName val="Rein-Final_(Ph_1+Ph2)5"/>
      <sheetName val="class_&amp;_category5"/>
      <sheetName val="STAFFSCHED_5"/>
      <sheetName val="Site_wise_NADs5"/>
      <sheetName val="India_F&amp;S_Template3"/>
      <sheetName val="Stress_Calculation5"/>
      <sheetName val="Quote_Sheet5"/>
      <sheetName val="Materials_Cost(PCC)3"/>
      <sheetName val="220_11__BS_3"/>
      <sheetName val="SSR_&amp;_NSSR_Market_final3"/>
      <sheetName val="RA_RCC_F3"/>
      <sheetName val="precast_RC_element3"/>
      <sheetName val="Index_3"/>
      <sheetName val="Email_Approval_Template3"/>
      <sheetName val="1_Executive_Summary3"/>
      <sheetName val="2_Risk_Assessment_Analysis3"/>
      <sheetName val="3_Pre-Approval3"/>
      <sheetName val="4_CIS3"/>
      <sheetName val="5_Change_Order3"/>
      <sheetName val="5_1__Re-book_De-book_order3"/>
      <sheetName val="6_Contract_Re-estimates3"/>
      <sheetName val="7a_BG_Approval_Form3"/>
      <sheetName val="7b_BG_Email_Approval_Template3"/>
      <sheetName val="8_LAD_Approval_Form3"/>
      <sheetName val="9_LOI_Checklist3"/>
      <sheetName val="10_RPS_Information_Form3"/>
      <sheetName val="11_Proj_Cashflow_3"/>
      <sheetName val="11_1_Cash-flow_Chart3"/>
      <sheetName val="Threshold_Calculator3"/>
      <sheetName val="Version_Control3"/>
      <sheetName val="Prebid_Review3"/>
      <sheetName val="DJC_Parameters3"/>
      <sheetName val="Selling_Summary3"/>
      <sheetName val="1-BAS_(cost)3"/>
      <sheetName val="Controller_Configuration3"/>
      <sheetName val="IO_Summary3"/>
      <sheetName val="2-FAS_(cost)3"/>
      <sheetName val="Cost_Summary3"/>
      <sheetName val="3-PA_(cost)3"/>
      <sheetName val="Approved_Make3"/>
      <sheetName val="Basis_of_offer3"/>
      <sheetName val="High_Level_Summary3"/>
      <sheetName val="4-ACS__(cost)3"/>
      <sheetName val="5-CCTV__(cost)3"/>
      <sheetName val="6-FFT__(cost)3"/>
      <sheetName val="7-_Service_Retrofit__(cost)3"/>
      <sheetName val="8-Service_PSA,O&amp;M__(cost)3"/>
      <sheetName val="9-_Service_L&amp;M__(cost)3"/>
      <sheetName val="non_fixed_DJC_3"/>
      <sheetName val="10-UPG_(cost)3"/>
      <sheetName val="11-ESG__(cost)3"/>
      <sheetName val="12-Products_(cost)3"/>
      <sheetName val="13-VAV__(cost)3"/>
      <sheetName val="14-REF_(cost)3"/>
      <sheetName val="15_-_Local_Chiller_(cost)3"/>
      <sheetName val="Selling-Local_Chiller3"/>
      <sheetName val="Material_Cost_JCS3"/>
      <sheetName val="Costing_USD_Chiller3"/>
      <sheetName val="Selling-USD_Chiller3"/>
      <sheetName val="PRICE_MATRIX_-JCIPL3"/>
      <sheetName val="COST_SUMMARY-_JCIPL3"/>
      <sheetName val="6_-FFT-JCIPL3"/>
      <sheetName val="7-Ser_Retro_-JCIPL3"/>
      <sheetName val="8-Ser_PSA,_O&amp;M_-JCIPL3"/>
      <sheetName val="9-Ser_L&amp;M_-JCIPL3"/>
      <sheetName val="10-UPG_JCIPL3"/>
      <sheetName val="11-ESG_JCIPL3"/>
      <sheetName val="12-Products_JCIPL3"/>
      <sheetName val="13-VAV_JCIPL3"/>
      <sheetName val="14-REF_JCMRL_3"/>
      <sheetName val="Proj__DJC-JCIPL3"/>
      <sheetName val="_L0_DDC_13"/>
      <sheetName val="L0_DDC-23"/>
      <sheetName val="L16_DDC-33"/>
      <sheetName val="L16_DDC-53"/>
      <sheetName val="L17_DDC-63"/>
      <sheetName val="L17_DDC-7_3"/>
      <sheetName val="L18_DDC-83"/>
      <sheetName val="2-AutoDialer_Sys3"/>
      <sheetName val="1-BAS1_(cost)3"/>
      <sheetName val="2-BAS2_(cost)3"/>
      <sheetName val="Deviations-Project_Risks3"/>
      <sheetName val="IO_Schedule3"/>
      <sheetName val="Debits_as_on_12_04_083"/>
      <sheetName val="Direct_cost_shed_A-2_3"/>
      <sheetName val="Staff_Forecast_spread3"/>
      <sheetName val="SPT_vs_PHI9"/>
      <sheetName val="glass_project_concrete9"/>
      <sheetName val="glass_project_reift9"/>
      <sheetName val="glass_project_indices9"/>
      <sheetName val="SBC-BH_198"/>
      <sheetName val="Rate_Analysis8"/>
      <sheetName val="BH_12-11-10-138"/>
      <sheetName val="BH_12-11-10-98"/>
      <sheetName val="BH_36-15-378"/>
      <sheetName val="BH_16-35-25-178"/>
      <sheetName val="BH_35-25-178"/>
      <sheetName val="Sheet1_(2)8"/>
      <sheetName val="Summary_05068"/>
      <sheetName val="Summary_0607-_31_MAR8"/>
      <sheetName val="Civil_Boq7"/>
      <sheetName val="Pile_cap7"/>
      <sheetName val="V_O_4_-_PCC_Qty7"/>
      <sheetName val="TBAL9697_-group_wise__sdpl7"/>
      <sheetName val="Abstract_Sheet7"/>
      <sheetName val="Legal_Risk_Analysis7"/>
      <sheetName val="PRECAST_lightconc-II7"/>
      <sheetName val="d-safe_DELUXE7"/>
      <sheetName val="Mix_Design7"/>
      <sheetName val="Form_68"/>
      <sheetName val="PointNo_57"/>
      <sheetName val="RCC,Ret__Wall7"/>
      <sheetName val="E_&amp;_R7"/>
      <sheetName val="Break_up_Sheet7"/>
      <sheetName val="beam-reinft-IIInd_floor7"/>
      <sheetName val="Fill_this_out_first___7"/>
      <sheetName val="REVISED4A_PROG_PERF-SITE_17"/>
      <sheetName val="BOQ_Direct_selling_cost7"/>
      <sheetName val="Load_Details-220kV7"/>
      <sheetName val="BOQ_(2)7"/>
      <sheetName val="CABLE_DATA7"/>
      <sheetName val="final_abstract7"/>
      <sheetName val="Staff_Acco_7"/>
      <sheetName val="Pipe_Supports7"/>
      <sheetName val="SANJAY_PAL7"/>
      <sheetName val="P_A_SELVAM7"/>
      <sheetName val="ANSARI_7"/>
      <sheetName val="abdesh_pal7"/>
      <sheetName val="sujay_bagchi7"/>
      <sheetName val="S_K_SINHA_BASU7"/>
      <sheetName val="KRISHNA_PRASAD7"/>
      <sheetName val="BARATH_&amp;_CO7"/>
      <sheetName val="L_B_YADAV7"/>
      <sheetName val="DEEPAK_KUMAR7"/>
      <sheetName val="MUKLAL_YADAV7"/>
      <sheetName val="MADHU_SUDHAN7"/>
      <sheetName val="SAUD_ALAM_7"/>
      <sheetName val="RAMESH_BABU7"/>
      <sheetName val="SAILEN_SARKAR7"/>
      <sheetName val="SANJAY_JENA17"/>
      <sheetName val="upendra_saw_7"/>
      <sheetName val="ALLOK_KUMAR_7"/>
      <sheetName val="except_wiring7"/>
      <sheetName val="Rev_S1_Abstract7"/>
      <sheetName val="Quantity_Abstract7"/>
      <sheetName val="M-Book_for_Conc7"/>
      <sheetName val="M-Book_for_FW7"/>
      <sheetName val="INPUT_SHEET7"/>
      <sheetName val="Project_Budget_Worksheet7"/>
      <sheetName val="BOQ_-II_ph_27"/>
      <sheetName val="Metso_-_Forth_&amp;_Slurry_11_02_17"/>
      <sheetName val="Fee_Rate_Summary7"/>
      <sheetName val="PRRM_Dashboard5"/>
      <sheetName val="d-safe_specs7"/>
      <sheetName val="Rein-Final_(Ph_1+Ph2)7"/>
      <sheetName val="class_&amp;_category7"/>
      <sheetName val="STAFFSCHED_7"/>
      <sheetName val="Site_wise_NADs7"/>
      <sheetName val="India_F&amp;S_Template5"/>
      <sheetName val="Stress_Calculation7"/>
      <sheetName val="Quote_Sheet7"/>
      <sheetName val="Materials_Cost(PCC)5"/>
      <sheetName val="220_11__BS_5"/>
      <sheetName val="SSR_&amp;_NSSR_Market_final5"/>
      <sheetName val="RA_RCC_F5"/>
      <sheetName val="precast_RC_element5"/>
      <sheetName val="Index_5"/>
      <sheetName val="Email_Approval_Template5"/>
      <sheetName val="1_Executive_Summary5"/>
      <sheetName val="2_Risk_Assessment_Analysis5"/>
      <sheetName val="3_Pre-Approval5"/>
      <sheetName val="4_CIS5"/>
      <sheetName val="5_Change_Order5"/>
      <sheetName val="5_1__Re-book_De-book_order5"/>
      <sheetName val="6_Contract_Re-estimates5"/>
      <sheetName val="7a_BG_Approval_Form5"/>
      <sheetName val="7b_BG_Email_Approval_Template5"/>
      <sheetName val="8_LAD_Approval_Form5"/>
      <sheetName val="9_LOI_Checklist5"/>
      <sheetName val="10_RPS_Information_Form5"/>
      <sheetName val="11_Proj_Cashflow_5"/>
      <sheetName val="11_1_Cash-flow_Chart5"/>
      <sheetName val="Threshold_Calculator5"/>
      <sheetName val="Version_Control5"/>
      <sheetName val="Prebid_Review5"/>
      <sheetName val="DJC_Parameters5"/>
      <sheetName val="Selling_Summary5"/>
      <sheetName val="1-BAS_(cost)5"/>
      <sheetName val="Controller_Configuration5"/>
      <sheetName val="IO_Summary5"/>
      <sheetName val="2-FAS_(cost)5"/>
      <sheetName val="Cost_Summary5"/>
      <sheetName val="3-PA_(cost)5"/>
      <sheetName val="Approved_Make5"/>
      <sheetName val="Basis_of_offer5"/>
      <sheetName val="High_Level_Summary5"/>
      <sheetName val="4-ACS__(cost)5"/>
      <sheetName val="5-CCTV__(cost)5"/>
      <sheetName val="6-FFT__(cost)5"/>
      <sheetName val="7-_Service_Retrofit__(cost)5"/>
      <sheetName val="8-Service_PSA,O&amp;M__(cost)5"/>
      <sheetName val="9-_Service_L&amp;M__(cost)5"/>
      <sheetName val="non_fixed_DJC_5"/>
      <sheetName val="10-UPG_(cost)5"/>
      <sheetName val="11-ESG__(cost)5"/>
      <sheetName val="12-Products_(cost)5"/>
      <sheetName val="13-VAV__(cost)5"/>
      <sheetName val="14-REF_(cost)5"/>
      <sheetName val="15_-_Local_Chiller_(cost)5"/>
      <sheetName val="Selling-Local_Chiller5"/>
      <sheetName val="Material_Cost_JCS5"/>
      <sheetName val="Costing_USD_Chiller5"/>
      <sheetName val="Selling-USD_Chiller5"/>
      <sheetName val="PRICE_MATRIX_-JCIPL5"/>
      <sheetName val="COST_SUMMARY-_JCIPL5"/>
      <sheetName val="6_-FFT-JCIPL5"/>
      <sheetName val="7-Ser_Retro_-JCIPL5"/>
      <sheetName val="8-Ser_PSA,_O&amp;M_-JCIPL5"/>
      <sheetName val="9-Ser_L&amp;M_-JCIPL5"/>
      <sheetName val="10-UPG_JCIPL5"/>
      <sheetName val="11-ESG_JCIPL5"/>
      <sheetName val="12-Products_JCIPL5"/>
      <sheetName val="13-VAV_JCIPL5"/>
      <sheetName val="14-REF_JCMRL_5"/>
      <sheetName val="Proj__DJC-JCIPL5"/>
      <sheetName val="_L0_DDC_15"/>
      <sheetName val="L0_DDC-25"/>
      <sheetName val="L16_DDC-35"/>
      <sheetName val="L16_DDC-55"/>
      <sheetName val="L17_DDC-65"/>
      <sheetName val="L17_DDC-7_5"/>
      <sheetName val="L18_DDC-85"/>
      <sheetName val="2-AutoDialer_Sys5"/>
      <sheetName val="1-BAS1_(cost)5"/>
      <sheetName val="2-BAS2_(cost)5"/>
      <sheetName val="Deviations-Project_Risks5"/>
      <sheetName val="IO_Schedule5"/>
      <sheetName val="Debits_as_on_12_04_085"/>
      <sheetName val="Direct_cost_shed_A-2_5"/>
      <sheetName val="Staff_Forecast_spread5"/>
      <sheetName val="SPT_vs_PHI10"/>
      <sheetName val="glass_project_concrete10"/>
      <sheetName val="glass_project_reift10"/>
      <sheetName val="glass_project_indices10"/>
      <sheetName val="SBC-BH_199"/>
      <sheetName val="Rate_Analysis9"/>
      <sheetName val="BH_12-11-10-139"/>
      <sheetName val="BH_12-11-10-99"/>
      <sheetName val="BH_36-15-379"/>
      <sheetName val="BH_16-35-25-179"/>
      <sheetName val="BH_35-25-179"/>
      <sheetName val="Sheet1_(2)9"/>
      <sheetName val="Summary_05069"/>
      <sheetName val="Summary_0607-_31_MAR9"/>
      <sheetName val="Civil_Boq8"/>
      <sheetName val="Pile_cap8"/>
      <sheetName val="V_O_4_-_PCC_Qty8"/>
      <sheetName val="TBAL9697_-group_wise__sdpl8"/>
      <sheetName val="Abstract_Sheet8"/>
      <sheetName val="Legal_Risk_Analysis8"/>
      <sheetName val="PRECAST_lightconc-II8"/>
      <sheetName val="d-safe_DELUXE8"/>
      <sheetName val="Mix_Design8"/>
      <sheetName val="Form_69"/>
      <sheetName val="PointNo_58"/>
      <sheetName val="RCC,Ret__Wall8"/>
      <sheetName val="E_&amp;_R8"/>
      <sheetName val="Break_up_Sheet8"/>
      <sheetName val="beam-reinft-IIInd_floor8"/>
      <sheetName val="Fill_this_out_first___8"/>
      <sheetName val="REVISED4A_PROG_PERF-SITE_18"/>
      <sheetName val="BOQ_Direct_selling_cost8"/>
      <sheetName val="Load_Details-220kV8"/>
      <sheetName val="BOQ_(2)8"/>
      <sheetName val="CABLE_DATA8"/>
      <sheetName val="final_abstract8"/>
      <sheetName val="Staff_Acco_8"/>
      <sheetName val="Pipe_Supports8"/>
      <sheetName val="SANJAY_PAL8"/>
      <sheetName val="P_A_SELVAM8"/>
      <sheetName val="ANSARI_8"/>
      <sheetName val="abdesh_pal8"/>
      <sheetName val="sujay_bagchi8"/>
      <sheetName val="S_K_SINHA_BASU8"/>
      <sheetName val="KRISHNA_PRASAD8"/>
      <sheetName val="BARATH_&amp;_CO8"/>
      <sheetName val="L_B_YADAV8"/>
      <sheetName val="DEEPAK_KUMAR8"/>
      <sheetName val="MUKLAL_YADAV8"/>
      <sheetName val="MADHU_SUDHAN8"/>
      <sheetName val="SAUD_ALAM_8"/>
      <sheetName val="RAMESH_BABU8"/>
      <sheetName val="SAILEN_SARKAR8"/>
      <sheetName val="SANJAY_JENA18"/>
      <sheetName val="upendra_saw_8"/>
      <sheetName val="ALLOK_KUMAR_8"/>
      <sheetName val="except_wiring8"/>
      <sheetName val="Rev_S1_Abstract8"/>
      <sheetName val="Quantity_Abstract8"/>
      <sheetName val="M-Book_for_Conc8"/>
      <sheetName val="M-Book_for_FW8"/>
      <sheetName val="INPUT_SHEET8"/>
      <sheetName val="Project_Budget_Worksheet8"/>
      <sheetName val="BOQ_-II_ph_28"/>
      <sheetName val="Metso_-_Forth_&amp;_Slurry_11_02_18"/>
      <sheetName val="Fee_Rate_Summary8"/>
      <sheetName val="PRRM_Dashboard6"/>
      <sheetName val="d-safe_specs8"/>
      <sheetName val="Rein-Final_(Ph_1+Ph2)8"/>
      <sheetName val="class_&amp;_category8"/>
      <sheetName val="STAFFSCHED_8"/>
      <sheetName val="Site_wise_NADs8"/>
      <sheetName val="India_F&amp;S_Template6"/>
      <sheetName val="Stress_Calculation8"/>
      <sheetName val="Quote_Sheet8"/>
      <sheetName val="Materials_Cost(PCC)6"/>
      <sheetName val="220_11__BS_6"/>
      <sheetName val="SSR_&amp;_NSSR_Market_final6"/>
      <sheetName val="RA_RCC_F6"/>
      <sheetName val="precast_RC_element6"/>
      <sheetName val="Index_6"/>
      <sheetName val="Email_Approval_Template6"/>
      <sheetName val="1_Executive_Summary6"/>
      <sheetName val="2_Risk_Assessment_Analysis6"/>
      <sheetName val="3_Pre-Approval6"/>
      <sheetName val="4_CIS6"/>
      <sheetName val="5_Change_Order6"/>
      <sheetName val="5_1__Re-book_De-book_order6"/>
      <sheetName val="6_Contract_Re-estimates6"/>
      <sheetName val="7a_BG_Approval_Form6"/>
      <sheetName val="7b_BG_Email_Approval_Template6"/>
      <sheetName val="8_LAD_Approval_Form6"/>
      <sheetName val="9_LOI_Checklist6"/>
      <sheetName val="10_RPS_Information_Form6"/>
      <sheetName val="11_Proj_Cashflow_6"/>
      <sheetName val="11_1_Cash-flow_Chart6"/>
      <sheetName val="Threshold_Calculator6"/>
      <sheetName val="Version_Control6"/>
      <sheetName val="Prebid_Review6"/>
      <sheetName val="DJC_Parameters6"/>
      <sheetName val="Selling_Summary6"/>
      <sheetName val="1-BAS_(cost)6"/>
      <sheetName val="Controller_Configuration6"/>
      <sheetName val="IO_Summary6"/>
      <sheetName val="2-FAS_(cost)6"/>
      <sheetName val="Cost_Summary6"/>
      <sheetName val="3-PA_(cost)6"/>
      <sheetName val="Approved_Make6"/>
      <sheetName val="Basis_of_offer6"/>
      <sheetName val="High_Level_Summary6"/>
      <sheetName val="4-ACS__(cost)6"/>
      <sheetName val="5-CCTV__(cost)6"/>
      <sheetName val="6-FFT__(cost)6"/>
      <sheetName val="7-_Service_Retrofit__(cost)6"/>
      <sheetName val="8-Service_PSA,O&amp;M__(cost)6"/>
      <sheetName val="9-_Service_L&amp;M__(cost)6"/>
      <sheetName val="non_fixed_DJC_6"/>
      <sheetName val="10-UPG_(cost)6"/>
      <sheetName val="11-ESG__(cost)6"/>
      <sheetName val="12-Products_(cost)6"/>
      <sheetName val="13-VAV__(cost)6"/>
      <sheetName val="14-REF_(cost)6"/>
      <sheetName val="15_-_Local_Chiller_(cost)6"/>
      <sheetName val="Selling-Local_Chiller6"/>
      <sheetName val="Material_Cost_JCS6"/>
      <sheetName val="Costing_USD_Chiller6"/>
      <sheetName val="Selling-USD_Chiller6"/>
      <sheetName val="PRICE_MATRIX_-JCIPL6"/>
      <sheetName val="COST_SUMMARY-_JCIPL6"/>
      <sheetName val="6_-FFT-JCIPL6"/>
      <sheetName val="7-Ser_Retro_-JCIPL6"/>
      <sheetName val="8-Ser_PSA,_O&amp;M_-JCIPL6"/>
      <sheetName val="9-Ser_L&amp;M_-JCIPL6"/>
      <sheetName val="10-UPG_JCIPL6"/>
      <sheetName val="11-ESG_JCIPL6"/>
      <sheetName val="12-Products_JCIPL6"/>
      <sheetName val="13-VAV_JCIPL6"/>
      <sheetName val="14-REF_JCMRL_6"/>
      <sheetName val="Proj__DJC-JCIPL6"/>
      <sheetName val="_L0_DDC_16"/>
      <sheetName val="L0_DDC-26"/>
      <sheetName val="L16_DDC-36"/>
      <sheetName val="L16_DDC-56"/>
      <sheetName val="L17_DDC-66"/>
      <sheetName val="L17_DDC-7_6"/>
      <sheetName val="L18_DDC-86"/>
      <sheetName val="2-AutoDialer_Sys6"/>
      <sheetName val="1-BAS1_(cost)6"/>
      <sheetName val="2-BAS2_(cost)6"/>
      <sheetName val="Deviations-Project_Risks6"/>
      <sheetName val="IO_Schedule6"/>
      <sheetName val="Debits_as_on_12_04_086"/>
      <sheetName val="Direct_cost_shed_A-2_6"/>
      <sheetName val="Staff_Forecast_spread6"/>
      <sheetName val="SPT_vs_PHI12"/>
      <sheetName val="glass_project_concrete12"/>
      <sheetName val="glass_project_reift12"/>
      <sheetName val="glass_project_indices12"/>
      <sheetName val="SBC-BH_1911"/>
      <sheetName val="Rate_Analysis11"/>
      <sheetName val="BH_12-11-10-1311"/>
      <sheetName val="BH_12-11-10-911"/>
      <sheetName val="BH_36-15-3711"/>
      <sheetName val="BH_16-35-25-1711"/>
      <sheetName val="BH_35-25-1711"/>
      <sheetName val="Sheet1_(2)11"/>
      <sheetName val="Summary_050611"/>
      <sheetName val="Summary_0607-_31_MAR11"/>
      <sheetName val="Civil_Boq10"/>
      <sheetName val="Pile_cap10"/>
      <sheetName val="V_O_4_-_PCC_Qty10"/>
      <sheetName val="TBAL9697_-group_wise__sdpl10"/>
      <sheetName val="Abstract_Sheet10"/>
      <sheetName val="Legal_Risk_Analysis10"/>
      <sheetName val="PRECAST_lightconc-II10"/>
      <sheetName val="d-safe_DELUXE10"/>
      <sheetName val="Mix_Design10"/>
      <sheetName val="Form_611"/>
      <sheetName val="PointNo_510"/>
      <sheetName val="RCC,Ret__Wall10"/>
      <sheetName val="E_&amp;_R10"/>
      <sheetName val="Break_up_Sheet10"/>
      <sheetName val="beam-reinft-IIInd_floor10"/>
      <sheetName val="Fill_this_out_first___10"/>
      <sheetName val="REVISED4A_PROG_PERF-SITE_110"/>
      <sheetName val="BOQ_Direct_selling_cost10"/>
      <sheetName val="Load_Details-220kV10"/>
      <sheetName val="BOQ_(2)10"/>
      <sheetName val="CABLE_DATA10"/>
      <sheetName val="final_abstract10"/>
      <sheetName val="Staff_Acco_10"/>
      <sheetName val="Pipe_Supports10"/>
      <sheetName val="SANJAY_PAL10"/>
      <sheetName val="P_A_SELVAM10"/>
      <sheetName val="ANSARI_10"/>
      <sheetName val="abdesh_pal10"/>
      <sheetName val="sujay_bagchi10"/>
      <sheetName val="S_K_SINHA_BASU10"/>
      <sheetName val="KRISHNA_PRASAD10"/>
      <sheetName val="BARATH_&amp;_CO10"/>
      <sheetName val="L_B_YADAV10"/>
      <sheetName val="DEEPAK_KUMAR10"/>
      <sheetName val="MUKLAL_YADAV10"/>
      <sheetName val="MADHU_SUDHAN10"/>
      <sheetName val="SAUD_ALAM_10"/>
      <sheetName val="RAMESH_BABU10"/>
      <sheetName val="SAILEN_SARKAR10"/>
      <sheetName val="SANJAY_JENA110"/>
      <sheetName val="upendra_saw_10"/>
      <sheetName val="ALLOK_KUMAR_10"/>
      <sheetName val="except_wiring10"/>
      <sheetName val="Rev_S1_Abstract10"/>
      <sheetName val="Quantity_Abstract10"/>
      <sheetName val="M-Book_for_Conc10"/>
      <sheetName val="M-Book_for_FW10"/>
      <sheetName val="INPUT_SHEET10"/>
      <sheetName val="Project_Budget_Worksheet10"/>
      <sheetName val="BOQ_-II_ph_210"/>
      <sheetName val="Metso_-_Forth_&amp;_Slurry_11_02_20"/>
      <sheetName val="Fee_Rate_Summary10"/>
      <sheetName val="PRRM_Dashboard8"/>
      <sheetName val="d-safe_specs10"/>
      <sheetName val="Rein-Final_(Ph_1+Ph2)10"/>
      <sheetName val="class_&amp;_category10"/>
      <sheetName val="STAFFSCHED_10"/>
      <sheetName val="Site_wise_NADs10"/>
      <sheetName val="India_F&amp;S_Template8"/>
      <sheetName val="Stress_Calculation10"/>
      <sheetName val="Quote_Sheet10"/>
      <sheetName val="Materials_Cost(PCC)8"/>
      <sheetName val="220_11__BS_8"/>
      <sheetName val="SSR_&amp;_NSSR_Market_final8"/>
      <sheetName val="RA_RCC_F8"/>
      <sheetName val="precast_RC_element8"/>
      <sheetName val="SPT_vs_PHI13"/>
      <sheetName val="glass_project_concrete13"/>
      <sheetName val="glass_project_reift13"/>
      <sheetName val="glass_project_indices13"/>
      <sheetName val="SBC-BH_1912"/>
      <sheetName val="Rate_Analysis12"/>
      <sheetName val="BH_12-11-10-1312"/>
      <sheetName val="BH_12-11-10-912"/>
      <sheetName val="BH_36-15-3712"/>
      <sheetName val="BH_16-35-25-1712"/>
      <sheetName val="BH_35-25-1712"/>
      <sheetName val="Sheet1_(2)12"/>
      <sheetName val="Summary_050612"/>
      <sheetName val="Summary_0607-_31_MAR12"/>
      <sheetName val="Civil_Boq11"/>
      <sheetName val="Pile_cap11"/>
      <sheetName val="V_O_4_-_PCC_Qty11"/>
      <sheetName val="TBAL9697_-group_wise__sdpl11"/>
      <sheetName val="Abstract_Sheet11"/>
      <sheetName val="Legal_Risk_Analysis11"/>
      <sheetName val="PRECAST_lightconc-II11"/>
      <sheetName val="d-safe_DELUXE11"/>
      <sheetName val="Mix_Design11"/>
      <sheetName val="Form_612"/>
      <sheetName val="PointNo_511"/>
      <sheetName val="RCC,Ret__Wall11"/>
      <sheetName val="E_&amp;_R11"/>
      <sheetName val="Break_up_Sheet11"/>
      <sheetName val="beam-reinft-IIInd_floor11"/>
      <sheetName val="Fill_this_out_first___11"/>
      <sheetName val="REVISED4A_PROG_PERF-SITE_111"/>
      <sheetName val="BOQ_Direct_selling_cost11"/>
      <sheetName val="Load_Details-220kV11"/>
      <sheetName val="BOQ_(2)11"/>
      <sheetName val="CABLE_DATA11"/>
      <sheetName val="final_abstract11"/>
      <sheetName val="Staff_Acco_11"/>
      <sheetName val="Pipe_Supports11"/>
      <sheetName val="SANJAY_PAL11"/>
      <sheetName val="P_A_SELVAM11"/>
      <sheetName val="ANSARI_11"/>
      <sheetName val="abdesh_pal11"/>
      <sheetName val="sujay_bagchi11"/>
      <sheetName val="S_K_SINHA_BASU11"/>
      <sheetName val="KRISHNA_PRASAD11"/>
      <sheetName val="BARATH_&amp;_CO11"/>
      <sheetName val="L_B_YADAV11"/>
      <sheetName val="DEEPAK_KUMAR11"/>
      <sheetName val="MUKLAL_YADAV11"/>
      <sheetName val="MADHU_SUDHAN11"/>
      <sheetName val="SAUD_ALAM_11"/>
      <sheetName val="RAMESH_BABU11"/>
      <sheetName val="SAILEN_SARKAR11"/>
      <sheetName val="SANJAY_JENA111"/>
      <sheetName val="upendra_saw_11"/>
      <sheetName val="ALLOK_KUMAR_11"/>
      <sheetName val="except_wiring11"/>
      <sheetName val="Rev_S1_Abstract11"/>
      <sheetName val="Quantity_Abstract11"/>
      <sheetName val="M-Book_for_Conc11"/>
      <sheetName val="M-Book_for_FW11"/>
      <sheetName val="INPUT_SHEET11"/>
      <sheetName val="Project_Budget_Worksheet11"/>
      <sheetName val="BOQ_-II_ph_211"/>
      <sheetName val="Metso_-_Forth_&amp;_Slurry_11_02_21"/>
      <sheetName val="Fee_Rate_Summary11"/>
      <sheetName val="PRRM_Dashboard9"/>
      <sheetName val="d-safe_specs11"/>
      <sheetName val="Rein-Final_(Ph_1+Ph2)11"/>
      <sheetName val="class_&amp;_category11"/>
      <sheetName val="STAFFSCHED_11"/>
      <sheetName val="Site_wise_NADs11"/>
      <sheetName val="India_F&amp;S_Template9"/>
      <sheetName val="Stress_Calculation11"/>
      <sheetName val="Quote_Sheet11"/>
      <sheetName val="Materials_Cost(PCC)9"/>
      <sheetName val="220_11__BS_9"/>
      <sheetName val="SSR_&amp;_NSSR_Market_final9"/>
      <sheetName val="RA_RCC_F9"/>
      <sheetName val="precast_RC_element9"/>
      <sheetName val="Index_8"/>
      <sheetName val="Email_Approval_Template8"/>
      <sheetName val="1_Executive_Summary8"/>
      <sheetName val="2_Risk_Assessment_Analysis8"/>
      <sheetName val="3_Pre-Approval8"/>
      <sheetName val="4_CIS8"/>
      <sheetName val="5_Change_Order8"/>
      <sheetName val="5_1__Re-book_De-book_order8"/>
      <sheetName val="6_Contract_Re-estimates8"/>
      <sheetName val="7a_BG_Approval_Form8"/>
      <sheetName val="7b_BG_Email_Approval_Template8"/>
      <sheetName val="8_LAD_Approval_Form8"/>
      <sheetName val="9_LOI_Checklist8"/>
      <sheetName val="10_RPS_Information_Form8"/>
      <sheetName val="11_Proj_Cashflow_8"/>
      <sheetName val="11_1_Cash-flow_Chart8"/>
      <sheetName val="Threshold_Calculator8"/>
      <sheetName val="Version_Control8"/>
      <sheetName val="Prebid_Review8"/>
      <sheetName val="DJC_Parameters8"/>
      <sheetName val="Selling_Summary8"/>
      <sheetName val="1-BAS_(cost)8"/>
      <sheetName val="Controller_Configuration8"/>
      <sheetName val="IO_Summary8"/>
      <sheetName val="2-FAS_(cost)8"/>
      <sheetName val="Cost_Summary8"/>
      <sheetName val="3-PA_(cost)8"/>
      <sheetName val="Approved_Make8"/>
      <sheetName val="Basis_of_offer8"/>
      <sheetName val="High_Level_Summary8"/>
      <sheetName val="4-ACS__(cost)8"/>
      <sheetName val="5-CCTV__(cost)8"/>
      <sheetName val="6-FFT__(cost)8"/>
      <sheetName val="7-_Service_Retrofit__(cost)8"/>
      <sheetName val="8-Service_PSA,O&amp;M__(cost)8"/>
      <sheetName val="9-_Service_L&amp;M__(cost)8"/>
      <sheetName val="non_fixed_DJC_8"/>
      <sheetName val="10-UPG_(cost)8"/>
      <sheetName val="11-ESG__(cost)8"/>
      <sheetName val="12-Products_(cost)8"/>
      <sheetName val="13-VAV__(cost)8"/>
      <sheetName val="14-REF_(cost)8"/>
      <sheetName val="15_-_Local_Chiller_(cost)8"/>
      <sheetName val="Selling-Local_Chiller8"/>
      <sheetName val="Material_Cost_JCS8"/>
      <sheetName val="Costing_USD_Chiller8"/>
      <sheetName val="Selling-USD_Chiller8"/>
      <sheetName val="PRICE_MATRIX_-JCIPL8"/>
      <sheetName val="COST_SUMMARY-_JCIPL8"/>
      <sheetName val="6_-FFT-JCIPL8"/>
      <sheetName val="7-Ser_Retro_-JCIPL8"/>
      <sheetName val="8-Ser_PSA,_O&amp;M_-JCIPL8"/>
      <sheetName val="9-Ser_L&amp;M_-JCIPL8"/>
      <sheetName val="10-UPG_JCIPL8"/>
      <sheetName val="11-ESG_JCIPL8"/>
      <sheetName val="12-Products_JCIPL8"/>
      <sheetName val="13-VAV_JCIPL8"/>
      <sheetName val="14-REF_JCMRL_8"/>
      <sheetName val="Proj__DJC-JCIPL8"/>
      <sheetName val="_L0_DDC_18"/>
      <sheetName val="L0_DDC-28"/>
      <sheetName val="L16_DDC-38"/>
      <sheetName val="L16_DDC-58"/>
      <sheetName val="L17_DDC-68"/>
      <sheetName val="L17_DDC-7_8"/>
      <sheetName val="L18_DDC-88"/>
      <sheetName val="2-AutoDialer_Sys8"/>
      <sheetName val="1-BAS1_(cost)8"/>
      <sheetName val="2-BAS2_(cost)8"/>
      <sheetName val="Deviations-Project_Risks8"/>
      <sheetName val="IO_Schedule8"/>
      <sheetName val="Debits_as_on_12_04_088"/>
      <sheetName val="Direct_cost_shed_A-2_8"/>
      <sheetName val="Staff_Forecast_spread8"/>
      <sheetName val="B@__x005f_x0000__x005f_x0004_@_x005f_x0000___$_x0"/>
      <sheetName val="IDCCALHYD-GOO"/>
      <sheetName val="Abstract_for_Variation"/>
      <sheetName val="LBD_VARIATION"/>
      <sheetName val="LT_Motor_catalog"/>
      <sheetName val="Cable_cat"/>
      <sheetName val="Joints"/>
      <sheetName val="2.2 띠장의 설계"/>
      <sheetName val="HVAC"/>
      <sheetName val="database"/>
      <sheetName val="ISA"/>
      <sheetName val="02"/>
      <sheetName val="03"/>
      <sheetName val="04"/>
      <sheetName val="05"/>
      <sheetName val="[Spt-BH.xls]B____x005f_x0004________3"/>
      <sheetName val="[Spt-BH.xls]B___x005f_x0000__x005f_x0004__3"/>
      <sheetName val="B@[_x005f_x005f_x005f_x0000__x005f_x005f_x005f_x0004_@_"/>
      <sheetName val="estimate"/>
      <sheetName val="Havells  LT (XLPE)"/>
      <sheetName val="Material List "/>
      <sheetName val="Names&amp;Cases"/>
      <sheetName val="Control"/>
      <sheetName val="Assumptions"/>
      <sheetName val="ASS"/>
      <sheetName val="Summary_output"/>
      <sheetName val="Fin__Assumpt__-_Sensitivities"/>
      <sheetName val="GUT_(2)"/>
      <sheetName val="Data_Input"/>
      <sheetName val="Cases"/>
      <sheetName val="ACE-OUT"/>
      <sheetName val="WORK_TABLE"/>
      <sheetName val="PCC"/>
      <sheetName val="Works - Quote Sheet"/>
      <sheetName val="Fin Sum"/>
      <sheetName val="PL Inst RA 12"/>
      <sheetName val="bricks"/>
      <sheetName val="B@___x005f_x005f_x005f_x005f_x005f_x005f_x005f_x0004_@_"/>
      <sheetName val="B@__x005f_x005f_x005f_x005f_x005f_x005f_x005f_x005f_x00"/>
      <sheetName val="B@___x005f_x005f_x005f_x005f_x005f_x005f_x005f_x005f_x0"/>
      <sheetName val="Page 1"/>
      <sheetName val="Page 2"/>
      <sheetName val="Page 3"/>
      <sheetName val="Page 4 Installed"/>
      <sheetName val="Page 4 Required"/>
      <sheetName val="Page 5a"/>
      <sheetName val="Page 5b"/>
      <sheetName val="Page 5c"/>
      <sheetName val="Page 5d"/>
      <sheetName val="Page 5e"/>
      <sheetName val="Page 5f"/>
      <sheetName val="Page 5f (2)"/>
      <sheetName val="Page 6a"/>
      <sheetName val="Page 6b"/>
      <sheetName val="Page 7-1"/>
      <sheetName val="Page 7-2a1-I"/>
      <sheetName val="Page 7-2a1-II"/>
      <sheetName val="Page 7-2a1-III"/>
      <sheetName val="Page 7-2a2"/>
      <sheetName val="Page 7-3"/>
      <sheetName val="Page 7-5a"/>
      <sheetName val="Page 7-5b1"/>
      <sheetName val="Page 7-5b2"/>
      <sheetName val="Page 7-5c"/>
      <sheetName val="Page 7-9a"/>
      <sheetName val="Page 7-9b1"/>
      <sheetName val="Page 7-9b2"/>
      <sheetName val="Page 7-9c"/>
      <sheetName val="Page 7-11a1-I"/>
      <sheetName val="Page 7-11a1-II"/>
      <sheetName val="Page 7-11a1-III"/>
      <sheetName val="Page 7-11a2"/>
      <sheetName val="Page 7-15"/>
      <sheetName val="Page 7-16a"/>
      <sheetName val="Page 7-16b"/>
      <sheetName val="Page 8"/>
      <sheetName val="Macros"/>
      <sheetName val="Code"/>
      <sheetName val="SàQa_x005f_x0005_@_x005f_x0000__x005f_x0000__x000"/>
      <sheetName val="plinth_Beam_+_Stirrups_"/>
      <sheetName val="GF_COLUMNS"/>
      <sheetName val="G_F_ROOF_BEAM_"/>
      <sheetName val="GF_SLAB_STEEL"/>
      <sheetName val="GF_Lintel"/>
      <sheetName val="GF_Stair"/>
      <sheetName val="FF_COLUMNS"/>
      <sheetName val="F_F__Steel_FINAL_(2)"/>
      <sheetName val="FF_Lintel"/>
      <sheetName val="FF_Stair"/>
      <sheetName val="S_F__Steel_FINAL_"/>
      <sheetName val="SF_Lintel"/>
      <sheetName val="plinth_Beam_+_Stirrups_2"/>
      <sheetName val="GF_COLUMNS2"/>
      <sheetName val="G_F_ROOF_BEAM_2"/>
      <sheetName val="GF_SLAB_STEEL2"/>
      <sheetName val="GF_Lintel2"/>
      <sheetName val="GF_Stair2"/>
      <sheetName val="FF_COLUMNS2"/>
      <sheetName val="F_F__Steel_FINAL_(2)2"/>
      <sheetName val="FF_Lintel2"/>
      <sheetName val="FF_Stair2"/>
      <sheetName val="S_F__Steel_FINAL_2"/>
      <sheetName val="SF_Lintel2"/>
      <sheetName val="plinth_Beam_+_Stirrups_1"/>
      <sheetName val="GF_COLUMNS1"/>
      <sheetName val="G_F_ROOF_BEAM_1"/>
      <sheetName val="GF_SLAB_STEEL1"/>
      <sheetName val="GF_Lintel1"/>
      <sheetName val="GF_Stair1"/>
      <sheetName val="FF_COLUMNS1"/>
      <sheetName val="F_F__Steel_FINAL_(2)1"/>
      <sheetName val="FF_Lintel1"/>
      <sheetName val="FF_Stair1"/>
      <sheetName val="S_F__Steel_FINAL_1"/>
      <sheetName val="SF_Lintel1"/>
      <sheetName val="plinth_Beam_+_Stirrups_3"/>
      <sheetName val="GF_COLUMNS3"/>
      <sheetName val="G_F_ROOF_BEAM_3"/>
      <sheetName val="GF_SLAB_STEEL3"/>
      <sheetName val="GF_Lintel3"/>
      <sheetName val="GF_Stair3"/>
      <sheetName val="FF_COLUMNS3"/>
      <sheetName val="F_F__Steel_FINAL_(2)3"/>
      <sheetName val="FF_Lintel3"/>
      <sheetName val="FF_Stair3"/>
      <sheetName val="S_F__Steel_FINAL_3"/>
      <sheetName val="SF_Lintel3"/>
      <sheetName val="plinth_Beam_+_Stirrups_4"/>
      <sheetName val="GF_COLUMNS4"/>
      <sheetName val="G_F_ROOF_BEAM_4"/>
      <sheetName val="GF_SLAB_STEEL4"/>
      <sheetName val="GF_Lintel4"/>
      <sheetName val="GF_Stair4"/>
      <sheetName val="FF_COLUMNS4"/>
      <sheetName val="F_F__Steel_FINAL_(2)4"/>
      <sheetName val="FF_Lintel4"/>
      <sheetName val="FF_Stair4"/>
      <sheetName val="S_F__Steel_FINAL_4"/>
      <sheetName val="SF_Lintel4"/>
      <sheetName val="plinth_Beam_+_Stirrups_5"/>
      <sheetName val="GF_COLUMNS5"/>
      <sheetName val="G_F_ROOF_BEAM_5"/>
      <sheetName val="GF_SLAB_STEEL5"/>
      <sheetName val="GF_Lintel5"/>
      <sheetName val="GF_Stair5"/>
      <sheetName val="FF_COLUMNS5"/>
      <sheetName val="F_F__Steel_FINAL_(2)5"/>
      <sheetName val="FF_Lintel5"/>
      <sheetName val="FF_Stair5"/>
      <sheetName val="S_F__Steel_FINAL_5"/>
      <sheetName val="SF_Lintel5"/>
      <sheetName val="plinth_Beam_+_Stirrups_6"/>
      <sheetName val="GF_COLUMNS6"/>
      <sheetName val="G_F_ROOF_BEAM_6"/>
      <sheetName val="GF_SLAB_STEEL6"/>
      <sheetName val="GF_Lintel6"/>
      <sheetName val="GF_Stair6"/>
      <sheetName val="FF_COLUMNS6"/>
      <sheetName val="F_F__Steel_FINAL_(2)6"/>
      <sheetName val="FF_Lintel6"/>
      <sheetName val="FF_Stair6"/>
      <sheetName val="S_F__Steel_FINAL_6"/>
      <sheetName val="SF_Lintel6"/>
      <sheetName val="plinth_Beam_+_Stirrups_7"/>
      <sheetName val="GF_COLUMNS7"/>
      <sheetName val="G_F_ROOF_BEAM_7"/>
      <sheetName val="GF_SLAB_STEEL7"/>
      <sheetName val="GF_Lintel7"/>
      <sheetName val="GF_Stair7"/>
      <sheetName val="FF_COLUMNS7"/>
      <sheetName val="F_F__Steel_FINAL_(2)7"/>
      <sheetName val="FF_Lintel7"/>
      <sheetName val="FF_Stair7"/>
      <sheetName val="S_F__Steel_FINAL_7"/>
      <sheetName val="SF_Lintel7"/>
      <sheetName val="plinth_Beam_+_Stirrups_8"/>
      <sheetName val="GF_COLUMNS8"/>
      <sheetName val="G_F_ROOF_BEAM_8"/>
      <sheetName val="GF_SLAB_STEEL8"/>
      <sheetName val="GF_Lintel8"/>
      <sheetName val="GF_Stair8"/>
      <sheetName val="FF_COLUMNS8"/>
      <sheetName val="F_F__Steel_FINAL_(2)8"/>
      <sheetName val="FF_Lintel8"/>
      <sheetName val="FF_Stair8"/>
      <sheetName val="S_F__Steel_FINAL_8"/>
      <sheetName val="SF_Lintel8"/>
      <sheetName val="SPT_vs_PHI17"/>
      <sheetName val="glass_project_concrete17"/>
      <sheetName val="glass_project_reift17"/>
      <sheetName val="glass_project_indices17"/>
      <sheetName val="SBC-BH_1916"/>
      <sheetName val="Rate_Analysis16"/>
      <sheetName val="Summary_050616"/>
      <sheetName val="Summary_0607-_31_MAR16"/>
      <sheetName val="Civil_Boq15"/>
      <sheetName val="Pile_cap15"/>
      <sheetName val="BH_12-11-10-1316"/>
      <sheetName val="BH_12-11-10-916"/>
      <sheetName val="BH_36-15-3716"/>
      <sheetName val="BH_16-35-25-1716"/>
      <sheetName val="BH_35-25-1716"/>
      <sheetName val="Sheet1_(2)16"/>
      <sheetName val="d-safe_DELUXE15"/>
      <sheetName val="PRECAST_lightconc-II15"/>
      <sheetName val="Legal_Risk_Analysis15"/>
      <sheetName val="Mix_Design15"/>
      <sheetName val="Form_616"/>
      <sheetName val="PointNo_515"/>
      <sheetName val="RCC,Ret__Wall15"/>
      <sheetName val="E_&amp;_R15"/>
      <sheetName val="Break_up_Sheet15"/>
      <sheetName val="TBAL9697_-group_wise__sdpl15"/>
      <sheetName val="Abstract_Sheet15"/>
      <sheetName val="V_O_4_-_PCC_Qty15"/>
      <sheetName val="Fill_this_out_first___15"/>
      <sheetName val="REVISED4A_PROG_PERF-SITE_115"/>
      <sheetName val="BOQ_Direct_selling_cost15"/>
      <sheetName val="BOQ_(2)15"/>
      <sheetName val="CABLE_DATA15"/>
      <sheetName val="Staff_Acco_15"/>
      <sheetName val="Pipe_Supports15"/>
      <sheetName val="final_abstract15"/>
      <sheetName val="Rev_S1_Abstract15"/>
      <sheetName val="Quantity_Abstract15"/>
      <sheetName val="M-Book_for_Conc15"/>
      <sheetName val="M-Book_for_FW15"/>
      <sheetName val="Load_Details-220kV15"/>
      <sheetName val="beam-reinft-IIInd_floor15"/>
      <sheetName val="INPUT_SHEET15"/>
      <sheetName val="Project_Budget_Worksheet15"/>
      <sheetName val="SANJAY_PAL15"/>
      <sheetName val="P_A_SELVAM15"/>
      <sheetName val="ANSARI_15"/>
      <sheetName val="abdesh_pal15"/>
      <sheetName val="sujay_bagchi15"/>
      <sheetName val="S_K_SINHA_BASU15"/>
      <sheetName val="KRISHNA_PRASAD15"/>
      <sheetName val="BARATH_&amp;_CO15"/>
      <sheetName val="L_B_YADAV15"/>
      <sheetName val="DEEPAK_KUMAR15"/>
      <sheetName val="MUKLAL_YADAV15"/>
      <sheetName val="MADHU_SUDHAN15"/>
      <sheetName val="SAUD_ALAM_15"/>
      <sheetName val="RAMESH_BABU15"/>
      <sheetName val="SAILEN_SARKAR15"/>
      <sheetName val="SANJAY_JENA115"/>
      <sheetName val="upendra_saw_15"/>
      <sheetName val="ALLOK_KUMAR_15"/>
      <sheetName val="except_wiring15"/>
      <sheetName val="BOQ_-II_ph_215"/>
      <sheetName val="STAFFSCHED_14"/>
      <sheetName val="Metso_-_Forth_&amp;_Slurry_11_02_24"/>
      <sheetName val="Fee_Rate_Summary14"/>
      <sheetName val="d-safe_specs14"/>
      <sheetName val="Quote_Sheet14"/>
      <sheetName val="class_&amp;_category14"/>
      <sheetName val="Rein-Final_(Ph_1+Ph2)14"/>
      <sheetName val="Materials_Cost(PCC)14"/>
      <sheetName val="220_11__BS_14"/>
      <sheetName val="SSR_&amp;_NSSR_Market_final14"/>
      <sheetName val="Site_wise_NADs14"/>
      <sheetName val="RA_RCC_F14"/>
      <sheetName val="India_F&amp;S_Template14"/>
      <sheetName val="Stress_Calculation14"/>
      <sheetName val="precast_RC_element14"/>
      <sheetName val="plinth_Beam_+_Stirrups_14"/>
      <sheetName val="GF_COLUMNS14"/>
      <sheetName val="G_F_ROOF_BEAM_14"/>
      <sheetName val="GF_SLAB_STEEL14"/>
      <sheetName val="GF_Lintel14"/>
      <sheetName val="GF_Stair14"/>
      <sheetName val="FF_COLUMNS14"/>
      <sheetName val="F_F__Steel_FINAL_(2)14"/>
      <sheetName val="FF_Lintel14"/>
      <sheetName val="FF_Stair14"/>
      <sheetName val="S_F__Steel_FINAL_14"/>
      <sheetName val="SF_Lintel14"/>
      <sheetName val="plinth_Beam_+_Stirrups_10"/>
      <sheetName val="GF_COLUMNS10"/>
      <sheetName val="G_F_ROOF_BEAM_10"/>
      <sheetName val="GF_SLAB_STEEL10"/>
      <sheetName val="GF_Lintel10"/>
      <sheetName val="GF_Stair10"/>
      <sheetName val="FF_COLUMNS10"/>
      <sheetName val="F_F__Steel_FINAL_(2)10"/>
      <sheetName val="FF_Lintel10"/>
      <sheetName val="FF_Stair10"/>
      <sheetName val="S_F__Steel_FINAL_10"/>
      <sheetName val="SF_Lintel10"/>
      <sheetName val="plinth_Beam_+_Stirrups_9"/>
      <sheetName val="GF_COLUMNS9"/>
      <sheetName val="G_F_ROOF_BEAM_9"/>
      <sheetName val="GF_SLAB_STEEL9"/>
      <sheetName val="GF_Lintel9"/>
      <sheetName val="GF_Stair9"/>
      <sheetName val="FF_COLUMNS9"/>
      <sheetName val="F_F__Steel_FINAL_(2)9"/>
      <sheetName val="FF_Lintel9"/>
      <sheetName val="FF_Stair9"/>
      <sheetName val="S_F__Steel_FINAL_9"/>
      <sheetName val="SF_Lintel9"/>
      <sheetName val="plinth_Beam_+_Stirrups_11"/>
      <sheetName val="GF_COLUMNS11"/>
      <sheetName val="G_F_ROOF_BEAM_11"/>
      <sheetName val="GF_SLAB_STEEL11"/>
      <sheetName val="GF_Lintel11"/>
      <sheetName val="GF_Stair11"/>
      <sheetName val="FF_COLUMNS11"/>
      <sheetName val="F_F__Steel_FINAL_(2)11"/>
      <sheetName val="FF_Lintel11"/>
      <sheetName val="FF_Stair11"/>
      <sheetName val="S_F__Steel_FINAL_11"/>
      <sheetName val="SF_Lintel11"/>
      <sheetName val="Materials_Cost(PCC)12"/>
      <sheetName val="220_11__BS_12"/>
      <sheetName val="SSR_&amp;_NSSR_Market_final12"/>
      <sheetName val="RA_RCC_F12"/>
      <sheetName val="India_F&amp;S_Template12"/>
      <sheetName val="precast_RC_element12"/>
      <sheetName val="plinth_Beam_+_Stirrups_12"/>
      <sheetName val="GF_COLUMNS12"/>
      <sheetName val="G_F_ROOF_BEAM_12"/>
      <sheetName val="GF_SLAB_STEEL12"/>
      <sheetName val="GF_Lintel12"/>
      <sheetName val="GF_Stair12"/>
      <sheetName val="FF_COLUMNS12"/>
      <sheetName val="F_F__Steel_FINAL_(2)12"/>
      <sheetName val="FF_Lintel12"/>
      <sheetName val="FF_Stair12"/>
      <sheetName val="S_F__Steel_FINAL_12"/>
      <sheetName val="SF_Lintel12"/>
      <sheetName val="SPT_vs_PHI16"/>
      <sheetName val="glass_project_concrete16"/>
      <sheetName val="glass_project_reift16"/>
      <sheetName val="glass_project_indices16"/>
      <sheetName val="SBC-BH_1915"/>
      <sheetName val="Rate_Analysis15"/>
      <sheetName val="Summary_050615"/>
      <sheetName val="Summary_0607-_31_MAR15"/>
      <sheetName val="Civil_Boq14"/>
      <sheetName val="Pile_cap14"/>
      <sheetName val="BH_12-11-10-1315"/>
      <sheetName val="BH_12-11-10-915"/>
      <sheetName val="BH_36-15-3715"/>
      <sheetName val="BH_16-35-25-1715"/>
      <sheetName val="BH_35-25-1715"/>
      <sheetName val="Sheet1_(2)15"/>
      <sheetName val="d-safe_DELUXE14"/>
      <sheetName val="PRECAST_lightconc-II14"/>
      <sheetName val="Legal_Risk_Analysis14"/>
      <sheetName val="Mix_Design14"/>
      <sheetName val="Form_615"/>
      <sheetName val="PointNo_514"/>
      <sheetName val="RCC,Ret__Wall14"/>
      <sheetName val="E_&amp;_R14"/>
      <sheetName val="Break_up_Sheet14"/>
      <sheetName val="TBAL9697_-group_wise__sdpl14"/>
      <sheetName val="Abstract_Sheet14"/>
      <sheetName val="V_O_4_-_PCC_Qty14"/>
      <sheetName val="Fill_this_out_first___14"/>
      <sheetName val="REVISED4A_PROG_PERF-SITE_114"/>
      <sheetName val="BOQ_Direct_selling_cost14"/>
      <sheetName val="BOQ_(2)14"/>
      <sheetName val="CABLE_DATA14"/>
      <sheetName val="Staff_Acco_14"/>
      <sheetName val="Pipe_Supports14"/>
      <sheetName val="final_abstract14"/>
      <sheetName val="Rev_S1_Abstract14"/>
      <sheetName val="Quantity_Abstract14"/>
      <sheetName val="M-Book_for_Conc14"/>
      <sheetName val="M-Book_for_FW14"/>
      <sheetName val="Load_Details-220kV14"/>
      <sheetName val="beam-reinft-IIInd_floor14"/>
      <sheetName val="INPUT_SHEET14"/>
      <sheetName val="Project_Budget_Worksheet14"/>
      <sheetName val="SANJAY_PAL14"/>
      <sheetName val="P_A_SELVAM14"/>
      <sheetName val="ANSARI_14"/>
      <sheetName val="abdesh_pal14"/>
      <sheetName val="sujay_bagchi14"/>
      <sheetName val="S_K_SINHA_BASU14"/>
      <sheetName val="KRISHNA_PRASAD14"/>
      <sheetName val="BARATH_&amp;_CO14"/>
      <sheetName val="L_B_YADAV14"/>
      <sheetName val="DEEPAK_KUMAR14"/>
      <sheetName val="MUKLAL_YADAV14"/>
      <sheetName val="MADHU_SUDHAN14"/>
      <sheetName val="SAUD_ALAM_14"/>
      <sheetName val="RAMESH_BABU14"/>
      <sheetName val="SAILEN_SARKAR14"/>
      <sheetName val="SANJAY_JENA114"/>
      <sheetName val="upendra_saw_14"/>
      <sheetName val="ALLOK_KUMAR_14"/>
      <sheetName val="except_wiring14"/>
      <sheetName val="BOQ_-II_ph_214"/>
      <sheetName val="Materials_Cost(PCC)13"/>
      <sheetName val="220_11__BS_13"/>
      <sheetName val="SSR_&amp;_NSSR_Market_final13"/>
      <sheetName val="RA_RCC_F13"/>
      <sheetName val="India_F&amp;S_Template13"/>
      <sheetName val="precast_RC_element13"/>
      <sheetName val="plinth_Beam_+_Stirrups_13"/>
      <sheetName val="GF_COLUMNS13"/>
      <sheetName val="G_F_ROOF_BEAM_13"/>
      <sheetName val="GF_SLAB_STEEL13"/>
      <sheetName val="GF_Lintel13"/>
      <sheetName val="GF_Stair13"/>
      <sheetName val="FF_COLUMNS13"/>
      <sheetName val="F_F__Steel_FINAL_(2)13"/>
      <sheetName val="FF_Lintel13"/>
      <sheetName val="FF_Stair13"/>
      <sheetName val="S_F__Steel_FINAL_13"/>
      <sheetName val="SF_Lintel13"/>
      <sheetName val="SPT_vs_PHI23"/>
      <sheetName val="glass_project_concrete23"/>
      <sheetName val="glass_project_reift23"/>
      <sheetName val="glass_project_indices23"/>
      <sheetName val="SBC-BH_1922"/>
      <sheetName val="Rate_Analysis22"/>
      <sheetName val="Summary_050622"/>
      <sheetName val="Summary_0607-_31_MAR22"/>
      <sheetName val="Civil_Boq21"/>
      <sheetName val="Pile_cap21"/>
      <sheetName val="BH_12-11-10-1322"/>
      <sheetName val="BH_12-11-10-922"/>
      <sheetName val="BH_36-15-3722"/>
      <sheetName val="BH_16-35-25-1722"/>
      <sheetName val="BH_35-25-1722"/>
      <sheetName val="Sheet1_(2)22"/>
      <sheetName val="d-safe_DELUXE21"/>
      <sheetName val="PRECAST_lightconc-II21"/>
      <sheetName val="Legal_Risk_Analysis21"/>
      <sheetName val="Mix_Design21"/>
      <sheetName val="Form_622"/>
      <sheetName val="PointNo_521"/>
      <sheetName val="RCC,Ret__Wall21"/>
      <sheetName val="E_&amp;_R21"/>
      <sheetName val="Break_up_Sheet21"/>
      <sheetName val="TBAL9697_-group_wise__sdpl21"/>
      <sheetName val="Abstract_Sheet21"/>
      <sheetName val="V_O_4_-_PCC_Qty21"/>
      <sheetName val="Fill_this_out_first___21"/>
      <sheetName val="REVISED4A_PROG_PERF-SITE_121"/>
      <sheetName val="BOQ_Direct_selling_cost21"/>
      <sheetName val="BOQ_(2)21"/>
      <sheetName val="CABLE_DATA21"/>
      <sheetName val="Staff_Acco_21"/>
      <sheetName val="Pipe_Supports21"/>
      <sheetName val="final_abstract21"/>
      <sheetName val="Rev_S1_Abstract21"/>
      <sheetName val="Quantity_Abstract21"/>
      <sheetName val="M-Book_for_Conc21"/>
      <sheetName val="M-Book_for_FW21"/>
      <sheetName val="Load_Details-220kV21"/>
      <sheetName val="beam-reinft-IIInd_floor21"/>
      <sheetName val="INPUT_SHEET21"/>
      <sheetName val="Project_Budget_Worksheet21"/>
      <sheetName val="SANJAY_PAL21"/>
      <sheetName val="P_A_SELVAM21"/>
      <sheetName val="ANSARI_21"/>
      <sheetName val="abdesh_pal21"/>
      <sheetName val="sujay_bagchi21"/>
      <sheetName val="S_K_SINHA_BASU21"/>
      <sheetName val="KRISHNA_PRASAD21"/>
      <sheetName val="BARATH_&amp;_CO21"/>
      <sheetName val="L_B_YADAV21"/>
      <sheetName val="DEEPAK_KUMAR21"/>
      <sheetName val="MUKLAL_YADAV21"/>
      <sheetName val="MADHU_SUDHAN21"/>
      <sheetName val="SAUD_ALAM_21"/>
      <sheetName val="RAMESH_BABU21"/>
      <sheetName val="SAILEN_SARKAR21"/>
      <sheetName val="SANJAY_JENA121"/>
      <sheetName val="upendra_saw_21"/>
      <sheetName val="ALLOK_KUMAR_21"/>
      <sheetName val="except_wiring21"/>
      <sheetName val="BOQ_-II_ph_221"/>
      <sheetName val="STAFFSCHED_20"/>
      <sheetName val="Metso_-_Forth_&amp;_Slurry_11_02_30"/>
      <sheetName val="Fee_Rate_Summary20"/>
      <sheetName val="d-safe_specs20"/>
      <sheetName val="Quote_Sheet20"/>
      <sheetName val="class_&amp;_category20"/>
      <sheetName val="Rein-Final_(Ph_1+Ph2)20"/>
      <sheetName val="Materials_Cost(PCC)20"/>
      <sheetName val="220_11__BS_20"/>
      <sheetName val="SSR_&amp;_NSSR_Market_final20"/>
      <sheetName val="Site_wise_NADs20"/>
      <sheetName val="RA_RCC_F20"/>
      <sheetName val="India_F&amp;S_Template20"/>
      <sheetName val="Stress_Calculation20"/>
      <sheetName val="precast_RC_element20"/>
      <sheetName val="plinth_Beam_+_Stirrups_20"/>
      <sheetName val="GF_COLUMNS20"/>
      <sheetName val="G_F_ROOF_BEAM_20"/>
      <sheetName val="GF_SLAB_STEEL20"/>
      <sheetName val="GF_Lintel20"/>
      <sheetName val="GF_Stair20"/>
      <sheetName val="FF_COLUMNS20"/>
      <sheetName val="F_F__Steel_FINAL_(2)20"/>
      <sheetName val="FF_Lintel20"/>
      <sheetName val="FF_Stair20"/>
      <sheetName val="S_F__Steel_FINAL_20"/>
      <sheetName val="SF_Lintel20"/>
      <sheetName val="SPT_vs_PHI18"/>
      <sheetName val="glass_project_concrete18"/>
      <sheetName val="glass_project_reift18"/>
      <sheetName val="glass_project_indices18"/>
      <sheetName val="SBC-BH_1917"/>
      <sheetName val="Rate_Analysis17"/>
      <sheetName val="Summary_050617"/>
      <sheetName val="Summary_0607-_31_MAR17"/>
      <sheetName val="Civil_Boq16"/>
      <sheetName val="Pile_cap16"/>
      <sheetName val="BH_12-11-10-1317"/>
      <sheetName val="BH_12-11-10-917"/>
      <sheetName val="BH_36-15-3717"/>
      <sheetName val="BH_16-35-25-1717"/>
      <sheetName val="BH_35-25-1717"/>
      <sheetName val="Sheet1_(2)17"/>
      <sheetName val="d-safe_DELUXE16"/>
      <sheetName val="PRECAST_lightconc-II16"/>
      <sheetName val="Legal_Risk_Analysis16"/>
      <sheetName val="Mix_Design16"/>
      <sheetName val="Form_617"/>
      <sheetName val="PointNo_516"/>
      <sheetName val="RCC,Ret__Wall16"/>
      <sheetName val="E_&amp;_R16"/>
      <sheetName val="Break_up_Sheet16"/>
      <sheetName val="TBAL9697_-group_wise__sdpl16"/>
      <sheetName val="Abstract_Sheet16"/>
      <sheetName val="V_O_4_-_PCC_Qty16"/>
      <sheetName val="Fill_this_out_first___16"/>
      <sheetName val="REVISED4A_PROG_PERF-SITE_116"/>
      <sheetName val="BOQ_Direct_selling_cost16"/>
      <sheetName val="BOQ_(2)16"/>
      <sheetName val="CABLE_DATA16"/>
      <sheetName val="Staff_Acco_16"/>
      <sheetName val="Pipe_Supports16"/>
      <sheetName val="final_abstract16"/>
      <sheetName val="Rev_S1_Abstract16"/>
      <sheetName val="Quantity_Abstract16"/>
      <sheetName val="M-Book_for_Conc16"/>
      <sheetName val="M-Book_for_FW16"/>
      <sheetName val="Load_Details-220kV16"/>
      <sheetName val="beam-reinft-IIInd_floor16"/>
      <sheetName val="INPUT_SHEET16"/>
      <sheetName val="Project_Budget_Worksheet16"/>
      <sheetName val="SANJAY_PAL16"/>
      <sheetName val="P_A_SELVAM16"/>
      <sheetName val="ANSARI_16"/>
      <sheetName val="abdesh_pal16"/>
      <sheetName val="sujay_bagchi16"/>
      <sheetName val="S_K_SINHA_BASU16"/>
      <sheetName val="KRISHNA_PRASAD16"/>
      <sheetName val="BARATH_&amp;_CO16"/>
      <sheetName val="L_B_YADAV16"/>
      <sheetName val="DEEPAK_KUMAR16"/>
      <sheetName val="MUKLAL_YADAV16"/>
      <sheetName val="MADHU_SUDHAN16"/>
      <sheetName val="SAUD_ALAM_16"/>
      <sheetName val="RAMESH_BABU16"/>
      <sheetName val="SAILEN_SARKAR16"/>
      <sheetName val="SANJAY_JENA116"/>
      <sheetName val="upendra_saw_16"/>
      <sheetName val="ALLOK_KUMAR_16"/>
      <sheetName val="except_wiring16"/>
      <sheetName val="BOQ_-II_ph_216"/>
      <sheetName val="STAFFSCHED_15"/>
      <sheetName val="Metso_-_Forth_&amp;_Slurry_11_02_25"/>
      <sheetName val="Fee_Rate_Summary15"/>
      <sheetName val="d-safe_specs15"/>
      <sheetName val="Quote_Sheet15"/>
      <sheetName val="class_&amp;_category15"/>
      <sheetName val="Rein-Final_(Ph_1+Ph2)15"/>
      <sheetName val="Materials_Cost(PCC)15"/>
      <sheetName val="220_11__BS_15"/>
      <sheetName val="SSR_&amp;_NSSR_Market_final15"/>
      <sheetName val="Site_wise_NADs15"/>
      <sheetName val="RA_RCC_F15"/>
      <sheetName val="India_F&amp;S_Template15"/>
      <sheetName val="Stress_Calculation15"/>
      <sheetName val="precast_RC_element15"/>
      <sheetName val="plinth_Beam_+_Stirrups_15"/>
      <sheetName val="GF_COLUMNS15"/>
      <sheetName val="G_F_ROOF_BEAM_15"/>
      <sheetName val="GF_SLAB_STEEL15"/>
      <sheetName val="GF_Lintel15"/>
      <sheetName val="GF_Stair15"/>
      <sheetName val="FF_COLUMNS15"/>
      <sheetName val="F_F__Steel_FINAL_(2)15"/>
      <sheetName val="FF_Lintel15"/>
      <sheetName val="FF_Stair15"/>
      <sheetName val="S_F__Steel_FINAL_15"/>
      <sheetName val="SF_Lintel15"/>
      <sheetName val="SPT_vs_PHI19"/>
      <sheetName val="glass_project_concrete19"/>
      <sheetName val="glass_project_reift19"/>
      <sheetName val="glass_project_indices19"/>
      <sheetName val="SBC-BH_1918"/>
      <sheetName val="Rate_Analysis18"/>
      <sheetName val="Summary_050618"/>
      <sheetName val="Summary_0607-_31_MAR18"/>
      <sheetName val="Civil_Boq17"/>
      <sheetName val="Pile_cap17"/>
      <sheetName val="BH_12-11-10-1318"/>
      <sheetName val="BH_12-11-10-918"/>
      <sheetName val="BH_36-15-3718"/>
      <sheetName val="BH_16-35-25-1718"/>
      <sheetName val="BH_35-25-1718"/>
      <sheetName val="Sheet1_(2)18"/>
      <sheetName val="d-safe_DELUXE17"/>
      <sheetName val="PRECAST_lightconc-II17"/>
      <sheetName val="Legal_Risk_Analysis17"/>
      <sheetName val="Mix_Design17"/>
      <sheetName val="Form_618"/>
      <sheetName val="PointNo_517"/>
      <sheetName val="RCC,Ret__Wall17"/>
      <sheetName val="E_&amp;_R17"/>
      <sheetName val="Break_up_Sheet17"/>
      <sheetName val="TBAL9697_-group_wise__sdpl17"/>
      <sheetName val="Abstract_Sheet17"/>
      <sheetName val="V_O_4_-_PCC_Qty17"/>
      <sheetName val="Fill_this_out_first___17"/>
      <sheetName val="REVISED4A_PROG_PERF-SITE_117"/>
      <sheetName val="BOQ_Direct_selling_cost17"/>
      <sheetName val="BOQ_(2)17"/>
      <sheetName val="CABLE_DATA17"/>
      <sheetName val="Staff_Acco_17"/>
      <sheetName val="Pipe_Supports17"/>
      <sheetName val="final_abstract17"/>
      <sheetName val="Rev_S1_Abstract17"/>
      <sheetName val="Quantity_Abstract17"/>
      <sheetName val="M-Book_for_Conc17"/>
      <sheetName val="M-Book_for_FW17"/>
      <sheetName val="Load_Details-220kV17"/>
      <sheetName val="beam-reinft-IIInd_floor17"/>
      <sheetName val="INPUT_SHEET17"/>
      <sheetName val="Project_Budget_Worksheet17"/>
      <sheetName val="SANJAY_PAL17"/>
      <sheetName val="P_A_SELVAM17"/>
      <sheetName val="ANSARI_17"/>
      <sheetName val="abdesh_pal17"/>
      <sheetName val="sujay_bagchi17"/>
      <sheetName val="S_K_SINHA_BASU17"/>
      <sheetName val="KRISHNA_PRASAD17"/>
      <sheetName val="BARATH_&amp;_CO17"/>
      <sheetName val="L_B_YADAV17"/>
      <sheetName val="DEEPAK_KUMAR17"/>
      <sheetName val="MUKLAL_YADAV17"/>
      <sheetName val="MADHU_SUDHAN17"/>
      <sheetName val="SAUD_ALAM_17"/>
      <sheetName val="RAMESH_BABU17"/>
      <sheetName val="SAILEN_SARKAR17"/>
      <sheetName val="SANJAY_JENA117"/>
      <sheetName val="upendra_saw_17"/>
      <sheetName val="ALLOK_KUMAR_17"/>
      <sheetName val="except_wiring17"/>
      <sheetName val="BOQ_-II_ph_217"/>
      <sheetName val="STAFFSCHED_16"/>
      <sheetName val="Metso_-_Forth_&amp;_Slurry_11_02_26"/>
      <sheetName val="Fee_Rate_Summary16"/>
      <sheetName val="d-safe_specs16"/>
      <sheetName val="Quote_Sheet16"/>
      <sheetName val="class_&amp;_category16"/>
      <sheetName val="Rein-Final_(Ph_1+Ph2)16"/>
      <sheetName val="Materials_Cost(PCC)16"/>
      <sheetName val="220_11__BS_16"/>
      <sheetName val="SSR_&amp;_NSSR_Market_final16"/>
      <sheetName val="Site_wise_NADs16"/>
      <sheetName val="RA_RCC_F16"/>
      <sheetName val="India_F&amp;S_Template16"/>
      <sheetName val="Stress_Calculation16"/>
      <sheetName val="precast_RC_element16"/>
      <sheetName val="plinth_Beam_+_Stirrups_16"/>
      <sheetName val="GF_COLUMNS16"/>
      <sheetName val="G_F_ROOF_BEAM_16"/>
      <sheetName val="GF_SLAB_STEEL16"/>
      <sheetName val="GF_Lintel16"/>
      <sheetName val="GF_Stair16"/>
      <sheetName val="FF_COLUMNS16"/>
      <sheetName val="F_F__Steel_FINAL_(2)16"/>
      <sheetName val="FF_Lintel16"/>
      <sheetName val="FF_Stair16"/>
      <sheetName val="S_F__Steel_FINAL_16"/>
      <sheetName val="SF_Lintel16"/>
      <sheetName val="SPT_vs_PHI20"/>
      <sheetName val="glass_project_concrete20"/>
      <sheetName val="glass_project_reift20"/>
      <sheetName val="glass_project_indices20"/>
      <sheetName val="SBC-BH_1919"/>
      <sheetName val="Rate_Analysis19"/>
      <sheetName val="Summary_050619"/>
      <sheetName val="Summary_0607-_31_MAR19"/>
      <sheetName val="Civil_Boq18"/>
      <sheetName val="Pile_cap18"/>
      <sheetName val="BH_12-11-10-1319"/>
      <sheetName val="BH_12-11-10-919"/>
      <sheetName val="BH_36-15-3719"/>
      <sheetName val="BH_16-35-25-1719"/>
      <sheetName val="BH_35-25-1719"/>
      <sheetName val="Sheet1_(2)19"/>
      <sheetName val="d-safe_DELUXE18"/>
      <sheetName val="PRECAST_lightconc-II18"/>
      <sheetName val="Legal_Risk_Analysis18"/>
      <sheetName val="Mix_Design18"/>
      <sheetName val="Form_619"/>
      <sheetName val="PointNo_518"/>
      <sheetName val="RCC,Ret__Wall18"/>
      <sheetName val="E_&amp;_R18"/>
      <sheetName val="Break_up_Sheet18"/>
      <sheetName val="TBAL9697_-group_wise__sdpl18"/>
      <sheetName val="Abstract_Sheet18"/>
      <sheetName val="V_O_4_-_PCC_Qty18"/>
      <sheetName val="Fill_this_out_first___18"/>
      <sheetName val="REVISED4A_PROG_PERF-SITE_118"/>
      <sheetName val="BOQ_Direct_selling_cost18"/>
      <sheetName val="BOQ_(2)18"/>
      <sheetName val="CABLE_DATA18"/>
      <sheetName val="Staff_Acco_18"/>
      <sheetName val="Pipe_Supports18"/>
      <sheetName val="final_abstract18"/>
      <sheetName val="Rev_S1_Abstract18"/>
      <sheetName val="Quantity_Abstract18"/>
      <sheetName val="M-Book_for_Conc18"/>
      <sheetName val="M-Book_for_FW18"/>
      <sheetName val="Load_Details-220kV18"/>
      <sheetName val="beam-reinft-IIInd_floor18"/>
      <sheetName val="INPUT_SHEET18"/>
      <sheetName val="Project_Budget_Worksheet18"/>
      <sheetName val="SANJAY_PAL18"/>
      <sheetName val="P_A_SELVAM18"/>
      <sheetName val="ANSARI_18"/>
      <sheetName val="abdesh_pal18"/>
      <sheetName val="sujay_bagchi18"/>
      <sheetName val="S_K_SINHA_BASU18"/>
      <sheetName val="KRISHNA_PRASAD18"/>
      <sheetName val="BARATH_&amp;_CO18"/>
      <sheetName val="L_B_YADAV18"/>
      <sheetName val="DEEPAK_KUMAR18"/>
      <sheetName val="MUKLAL_YADAV18"/>
      <sheetName val="MADHU_SUDHAN18"/>
      <sheetName val="SAUD_ALAM_18"/>
      <sheetName val="RAMESH_BABU18"/>
      <sheetName val="SAILEN_SARKAR18"/>
      <sheetName val="SANJAY_JENA118"/>
      <sheetName val="upendra_saw_18"/>
      <sheetName val="ALLOK_KUMAR_18"/>
      <sheetName val="except_wiring18"/>
      <sheetName val="BOQ_-II_ph_218"/>
      <sheetName val="STAFFSCHED_17"/>
      <sheetName val="Metso_-_Forth_&amp;_Slurry_11_02_27"/>
      <sheetName val="Fee_Rate_Summary17"/>
      <sheetName val="d-safe_specs17"/>
      <sheetName val="Quote_Sheet17"/>
      <sheetName val="class_&amp;_category17"/>
      <sheetName val="Rein-Final_(Ph_1+Ph2)17"/>
      <sheetName val="Materials_Cost(PCC)17"/>
      <sheetName val="220_11__BS_17"/>
      <sheetName val="SSR_&amp;_NSSR_Market_final17"/>
      <sheetName val="Site_wise_NADs17"/>
      <sheetName val="RA_RCC_F17"/>
      <sheetName val="India_F&amp;S_Template17"/>
      <sheetName val="Stress_Calculation17"/>
      <sheetName val="precast_RC_element17"/>
      <sheetName val="plinth_Beam_+_Stirrups_17"/>
      <sheetName val="GF_COLUMNS17"/>
      <sheetName val="G_F_ROOF_BEAM_17"/>
      <sheetName val="GF_SLAB_STEEL17"/>
      <sheetName val="GF_Lintel17"/>
      <sheetName val="GF_Stair17"/>
      <sheetName val="FF_COLUMNS17"/>
      <sheetName val="F_F__Steel_FINAL_(2)17"/>
      <sheetName val="FF_Lintel17"/>
      <sheetName val="FF_Stair17"/>
      <sheetName val="S_F__Steel_FINAL_17"/>
      <sheetName val="SF_Lintel17"/>
      <sheetName val="SPT_vs_PHI21"/>
      <sheetName val="glass_project_concrete21"/>
      <sheetName val="glass_project_reift21"/>
      <sheetName val="glass_project_indices21"/>
      <sheetName val="SBC-BH_1920"/>
      <sheetName val="Rate_Analysis20"/>
      <sheetName val="Summary_050620"/>
      <sheetName val="Summary_0607-_31_MAR20"/>
      <sheetName val="Civil_Boq19"/>
      <sheetName val="Pile_cap19"/>
      <sheetName val="BH_12-11-10-1320"/>
      <sheetName val="BH_12-11-10-920"/>
      <sheetName val="BH_36-15-3720"/>
      <sheetName val="BH_16-35-25-1720"/>
      <sheetName val="BH_35-25-1720"/>
      <sheetName val="Sheet1_(2)20"/>
      <sheetName val="d-safe_DELUXE19"/>
      <sheetName val="PRECAST_lightconc-II19"/>
      <sheetName val="Legal_Risk_Analysis19"/>
      <sheetName val="Mix_Design19"/>
      <sheetName val="Form_620"/>
      <sheetName val="PointNo_519"/>
      <sheetName val="RCC,Ret__Wall19"/>
      <sheetName val="E_&amp;_R19"/>
      <sheetName val="Break_up_Sheet19"/>
      <sheetName val="TBAL9697_-group_wise__sdpl19"/>
      <sheetName val="Abstract_Sheet19"/>
      <sheetName val="V_O_4_-_PCC_Qty19"/>
      <sheetName val="Fill_this_out_first___19"/>
      <sheetName val="REVISED4A_PROG_PERF-SITE_119"/>
      <sheetName val="BOQ_Direct_selling_cost19"/>
      <sheetName val="BOQ_(2)19"/>
      <sheetName val="CABLE_DATA19"/>
      <sheetName val="Staff_Acco_19"/>
      <sheetName val="Pipe_Supports19"/>
      <sheetName val="final_abstract19"/>
      <sheetName val="Rev_S1_Abstract19"/>
      <sheetName val="Quantity_Abstract19"/>
      <sheetName val="M-Book_for_Conc19"/>
      <sheetName val="M-Book_for_FW19"/>
      <sheetName val="Load_Details-220kV19"/>
      <sheetName val="beam-reinft-IIInd_floor19"/>
      <sheetName val="INPUT_SHEET19"/>
      <sheetName val="Project_Budget_Worksheet19"/>
      <sheetName val="SANJAY_PAL19"/>
      <sheetName val="P_A_SELVAM19"/>
      <sheetName val="ANSARI_19"/>
      <sheetName val="abdesh_pal19"/>
      <sheetName val="sujay_bagchi19"/>
      <sheetName val="S_K_SINHA_BASU19"/>
      <sheetName val="KRISHNA_PRASAD19"/>
      <sheetName val="BARATH_&amp;_CO19"/>
      <sheetName val="L_B_YADAV19"/>
      <sheetName val="DEEPAK_KUMAR19"/>
      <sheetName val="MUKLAL_YADAV19"/>
      <sheetName val="MADHU_SUDHAN19"/>
      <sheetName val="SAUD_ALAM_19"/>
      <sheetName val="RAMESH_BABU19"/>
      <sheetName val="SAILEN_SARKAR19"/>
      <sheetName val="SANJAY_JENA119"/>
      <sheetName val="upendra_saw_19"/>
      <sheetName val="ALLOK_KUMAR_19"/>
      <sheetName val="except_wiring19"/>
      <sheetName val="BOQ_-II_ph_219"/>
      <sheetName val="STAFFSCHED_18"/>
      <sheetName val="Metso_-_Forth_&amp;_Slurry_11_02_28"/>
      <sheetName val="Fee_Rate_Summary18"/>
      <sheetName val="d-safe_specs18"/>
      <sheetName val="Quote_Sheet18"/>
      <sheetName val="class_&amp;_category18"/>
      <sheetName val="Rein-Final_(Ph_1+Ph2)18"/>
      <sheetName val="Materials_Cost(PCC)18"/>
      <sheetName val="220_11__BS_18"/>
      <sheetName val="SSR_&amp;_NSSR_Market_final18"/>
      <sheetName val="Site_wise_NADs18"/>
      <sheetName val="RA_RCC_F18"/>
      <sheetName val="India_F&amp;S_Template18"/>
      <sheetName val="Stress_Calculation18"/>
      <sheetName val="precast_RC_element18"/>
      <sheetName val="plinth_Beam_+_Stirrups_18"/>
      <sheetName val="GF_COLUMNS18"/>
      <sheetName val="G_F_ROOF_BEAM_18"/>
      <sheetName val="GF_SLAB_STEEL18"/>
      <sheetName val="GF_Lintel18"/>
      <sheetName val="GF_Stair18"/>
      <sheetName val="FF_COLUMNS18"/>
      <sheetName val="F_F__Steel_FINAL_(2)18"/>
      <sheetName val="FF_Lintel18"/>
      <sheetName val="FF_Stair18"/>
      <sheetName val="S_F__Steel_FINAL_18"/>
      <sheetName val="SF_Lintel18"/>
      <sheetName val="SPT_vs_PHI22"/>
      <sheetName val="glass_project_concrete22"/>
      <sheetName val="glass_project_reift22"/>
      <sheetName val="glass_project_indices22"/>
      <sheetName val="SBC-BH_1921"/>
      <sheetName val="Rate_Analysis21"/>
      <sheetName val="Summary_050621"/>
      <sheetName val="Summary_0607-_31_MAR21"/>
      <sheetName val="Civil_Boq20"/>
      <sheetName val="Pile_cap20"/>
      <sheetName val="BH_12-11-10-1321"/>
      <sheetName val="BH_12-11-10-921"/>
      <sheetName val="BH_36-15-3721"/>
      <sheetName val="BH_16-35-25-1721"/>
      <sheetName val="BH_35-25-1721"/>
      <sheetName val="Sheet1_(2)21"/>
      <sheetName val="d-safe_DELUXE20"/>
      <sheetName val="PRECAST_lightconc-II20"/>
      <sheetName val="Legal_Risk_Analysis20"/>
      <sheetName val="Mix_Design20"/>
      <sheetName val="Form_621"/>
      <sheetName val="PointNo_520"/>
      <sheetName val="RCC,Ret__Wall20"/>
      <sheetName val="E_&amp;_R20"/>
      <sheetName val="Break_up_Sheet20"/>
      <sheetName val="TBAL9697_-group_wise__sdpl20"/>
      <sheetName val="Abstract_Sheet20"/>
      <sheetName val="V_O_4_-_PCC_Qty20"/>
      <sheetName val="Fill_this_out_first___20"/>
      <sheetName val="REVISED4A_PROG_PERF-SITE_120"/>
      <sheetName val="BOQ_Direct_selling_cost20"/>
      <sheetName val="BOQ_(2)20"/>
      <sheetName val="CABLE_DATA20"/>
      <sheetName val="Staff_Acco_20"/>
      <sheetName val="Pipe_Supports20"/>
      <sheetName val="final_abstract20"/>
      <sheetName val="Rev_S1_Abstract20"/>
      <sheetName val="Quantity_Abstract20"/>
      <sheetName val="M-Book_for_Conc20"/>
      <sheetName val="M-Book_for_FW20"/>
      <sheetName val="Load_Details-220kV20"/>
      <sheetName val="beam-reinft-IIInd_floor20"/>
      <sheetName val="INPUT_SHEET20"/>
      <sheetName val="Project_Budget_Worksheet20"/>
      <sheetName val="SANJAY_PAL20"/>
      <sheetName val="P_A_SELVAM20"/>
      <sheetName val="ANSARI_20"/>
      <sheetName val="abdesh_pal20"/>
      <sheetName val="sujay_bagchi20"/>
      <sheetName val="S_K_SINHA_BASU20"/>
      <sheetName val="KRISHNA_PRASAD20"/>
      <sheetName val="BARATH_&amp;_CO20"/>
      <sheetName val="L_B_YADAV20"/>
      <sheetName val="DEEPAK_KUMAR20"/>
      <sheetName val="MUKLAL_YADAV20"/>
      <sheetName val="MADHU_SUDHAN20"/>
      <sheetName val="SAUD_ALAM_20"/>
      <sheetName val="RAMESH_BABU20"/>
      <sheetName val="SAILEN_SARKAR20"/>
      <sheetName val="SANJAY_JENA120"/>
      <sheetName val="upendra_saw_20"/>
      <sheetName val="ALLOK_KUMAR_20"/>
      <sheetName val="except_wiring20"/>
      <sheetName val="BOQ_-II_ph_220"/>
      <sheetName val="STAFFSCHED_19"/>
      <sheetName val="Metso_-_Forth_&amp;_Slurry_11_02_29"/>
      <sheetName val="Fee_Rate_Summary19"/>
      <sheetName val="d-safe_specs19"/>
      <sheetName val="Quote_Sheet19"/>
      <sheetName val="class_&amp;_category19"/>
      <sheetName val="Rein-Final_(Ph_1+Ph2)19"/>
      <sheetName val="Materials_Cost(PCC)19"/>
      <sheetName val="220_11__BS_19"/>
      <sheetName val="SSR_&amp;_NSSR_Market_final19"/>
      <sheetName val="Site_wise_NADs19"/>
      <sheetName val="RA_RCC_F19"/>
      <sheetName val="India_F&amp;S_Template19"/>
      <sheetName val="Stress_Calculation19"/>
      <sheetName val="precast_RC_element19"/>
      <sheetName val="plinth_Beam_+_Stirrups_19"/>
      <sheetName val="GF_COLUMNS19"/>
      <sheetName val="G_F_ROOF_BEAM_19"/>
      <sheetName val="GF_SLAB_STEEL19"/>
      <sheetName val="GF_Lintel19"/>
      <sheetName val="GF_Stair19"/>
      <sheetName val="FF_COLUMNS19"/>
      <sheetName val="F_F__Steel_FINAL_(2)19"/>
      <sheetName val="FF_Lintel19"/>
      <sheetName val="FF_Stair19"/>
      <sheetName val="S_F__Steel_FINAL_19"/>
      <sheetName val="SF_Lintel19"/>
      <sheetName val="SPT_vs_PHI24"/>
      <sheetName val="glass_project_concrete24"/>
      <sheetName val="glass_project_reift24"/>
      <sheetName val="glass_project_indices24"/>
      <sheetName val="SBC-BH_1923"/>
      <sheetName val="Rate_Analysis23"/>
      <sheetName val="Summary_050623"/>
      <sheetName val="Summary_0607-_31_MAR23"/>
      <sheetName val="Civil_Boq22"/>
      <sheetName val="Pile_cap22"/>
      <sheetName val="BH_12-11-10-1323"/>
      <sheetName val="BH_12-11-10-923"/>
      <sheetName val="BH_36-15-3723"/>
      <sheetName val="BH_16-35-25-1723"/>
      <sheetName val="BH_35-25-1723"/>
      <sheetName val="Sheet1_(2)23"/>
      <sheetName val="d-safe_DELUXE22"/>
      <sheetName val="PRECAST_lightconc-II22"/>
      <sheetName val="Legal_Risk_Analysis22"/>
      <sheetName val="Mix_Design22"/>
      <sheetName val="Form_623"/>
      <sheetName val="PointNo_522"/>
      <sheetName val="RCC,Ret__Wall22"/>
      <sheetName val="E_&amp;_R22"/>
      <sheetName val="Break_up_Sheet22"/>
      <sheetName val="TBAL9697_-group_wise__sdpl22"/>
      <sheetName val="Abstract_Sheet22"/>
      <sheetName val="V_O_4_-_PCC_Qty22"/>
      <sheetName val="Fill_this_out_first___22"/>
      <sheetName val="REVISED4A_PROG_PERF-SITE_122"/>
      <sheetName val="BOQ_Direct_selling_cost22"/>
      <sheetName val="BOQ_(2)22"/>
      <sheetName val="CABLE_DATA22"/>
      <sheetName val="Staff_Acco_22"/>
      <sheetName val="Pipe_Supports22"/>
      <sheetName val="final_abstract22"/>
      <sheetName val="Rev_S1_Abstract22"/>
      <sheetName val="Quantity_Abstract22"/>
      <sheetName val="M-Book_for_Conc22"/>
      <sheetName val="M-Book_for_FW22"/>
      <sheetName val="Load_Details-220kV22"/>
      <sheetName val="beam-reinft-IIInd_floor22"/>
      <sheetName val="INPUT_SHEET22"/>
      <sheetName val="Project_Budget_Worksheet22"/>
      <sheetName val="SANJAY_PAL22"/>
      <sheetName val="P_A_SELVAM22"/>
      <sheetName val="ANSARI_22"/>
      <sheetName val="abdesh_pal22"/>
      <sheetName val="sujay_bagchi22"/>
      <sheetName val="S_K_SINHA_BASU22"/>
      <sheetName val="KRISHNA_PRASAD22"/>
      <sheetName val="BARATH_&amp;_CO22"/>
      <sheetName val="L_B_YADAV22"/>
      <sheetName val="DEEPAK_KUMAR22"/>
      <sheetName val="MUKLAL_YADAV22"/>
      <sheetName val="MADHU_SUDHAN22"/>
      <sheetName val="SAUD_ALAM_22"/>
      <sheetName val="RAMESH_BABU22"/>
      <sheetName val="SAILEN_SARKAR22"/>
      <sheetName val="SANJAY_JENA122"/>
      <sheetName val="upendra_saw_22"/>
      <sheetName val="ALLOK_KUMAR_22"/>
      <sheetName val="except_wiring22"/>
      <sheetName val="BOQ_-II_ph_222"/>
      <sheetName val="STAFFSCHED_21"/>
      <sheetName val="Metso_-_Forth_&amp;_Slurry_11_02_31"/>
      <sheetName val="Fee_Rate_Summary21"/>
      <sheetName val="d-safe_specs21"/>
      <sheetName val="Quote_Sheet21"/>
      <sheetName val="class_&amp;_category21"/>
      <sheetName val="Rein-Final_(Ph_1+Ph2)21"/>
      <sheetName val="Materials_Cost(PCC)21"/>
      <sheetName val="220_11__BS_21"/>
      <sheetName val="SSR_&amp;_NSSR_Market_final21"/>
      <sheetName val="Site_wise_NADs21"/>
      <sheetName val="RA_RCC_F21"/>
      <sheetName val="India_F&amp;S_Template21"/>
      <sheetName val="Stress_Calculation21"/>
      <sheetName val="precast_RC_element21"/>
      <sheetName val="plinth_Beam_+_Stirrups_21"/>
      <sheetName val="GF_COLUMNS21"/>
      <sheetName val="G_F_ROOF_BEAM_21"/>
      <sheetName val="GF_SLAB_STEEL21"/>
      <sheetName val="GF_Lintel21"/>
      <sheetName val="GF_Stair21"/>
      <sheetName val="FF_COLUMNS21"/>
      <sheetName val="F_F__Steel_FINAL_(2)21"/>
      <sheetName val="FF_Lintel21"/>
      <sheetName val="FF_Stair21"/>
      <sheetName val="S_F__Steel_FINAL_21"/>
      <sheetName val="SF_Lintel21"/>
      <sheetName val="SPT_vs_PHI25"/>
      <sheetName val="glass_project_concrete25"/>
      <sheetName val="glass_project_reift25"/>
      <sheetName val="glass_project_indices25"/>
      <sheetName val="SBC-BH_1924"/>
      <sheetName val="Rate_Analysis24"/>
      <sheetName val="Summary_050624"/>
      <sheetName val="Summary_0607-_31_MAR24"/>
      <sheetName val="Civil_Boq23"/>
      <sheetName val="Pile_cap23"/>
      <sheetName val="BH_12-11-10-1324"/>
      <sheetName val="BH_12-11-10-924"/>
      <sheetName val="BH_36-15-3724"/>
      <sheetName val="BH_16-35-25-1724"/>
      <sheetName val="BH_35-25-1724"/>
      <sheetName val="Sheet1_(2)24"/>
      <sheetName val="d-safe_DELUXE23"/>
      <sheetName val="PRECAST_lightconc-II23"/>
      <sheetName val="Legal_Risk_Analysis23"/>
      <sheetName val="Mix_Design23"/>
      <sheetName val="Form_624"/>
      <sheetName val="PointNo_523"/>
      <sheetName val="RCC,Ret__Wall23"/>
      <sheetName val="E_&amp;_R23"/>
      <sheetName val="Break_up_Sheet23"/>
      <sheetName val="TBAL9697_-group_wise__sdpl23"/>
      <sheetName val="Abstract_Sheet23"/>
      <sheetName val="V_O_4_-_PCC_Qty23"/>
      <sheetName val="Fill_this_out_first___23"/>
      <sheetName val="REVISED4A_PROG_PERF-SITE_123"/>
      <sheetName val="BOQ_Direct_selling_cost23"/>
      <sheetName val="BOQ_(2)23"/>
      <sheetName val="CABLE_DATA23"/>
      <sheetName val="Staff_Acco_23"/>
      <sheetName val="Pipe_Supports23"/>
      <sheetName val="final_abstract23"/>
      <sheetName val="Rev_S1_Abstract23"/>
      <sheetName val="Quantity_Abstract23"/>
      <sheetName val="M-Book_for_Conc23"/>
      <sheetName val="M-Book_for_FW23"/>
      <sheetName val="Load_Details-220kV23"/>
      <sheetName val="beam-reinft-IIInd_floor23"/>
      <sheetName val="INPUT_SHEET23"/>
      <sheetName val="Project_Budget_Worksheet23"/>
      <sheetName val="SANJAY_PAL23"/>
      <sheetName val="P_A_SELVAM23"/>
      <sheetName val="ANSARI_23"/>
      <sheetName val="abdesh_pal23"/>
      <sheetName val="sujay_bagchi23"/>
      <sheetName val="S_K_SINHA_BASU23"/>
      <sheetName val="KRISHNA_PRASAD23"/>
      <sheetName val="BARATH_&amp;_CO23"/>
      <sheetName val="L_B_YADAV23"/>
      <sheetName val="DEEPAK_KUMAR23"/>
      <sheetName val="MUKLAL_YADAV23"/>
      <sheetName val="MADHU_SUDHAN23"/>
      <sheetName val="SAUD_ALAM_23"/>
      <sheetName val="RAMESH_BABU23"/>
      <sheetName val="SAILEN_SARKAR23"/>
      <sheetName val="SANJAY_JENA123"/>
      <sheetName val="upendra_saw_23"/>
      <sheetName val="ALLOK_KUMAR_23"/>
      <sheetName val="except_wiring23"/>
      <sheetName val="BOQ_-II_ph_223"/>
      <sheetName val="STAFFSCHED_22"/>
      <sheetName val="Metso_-_Forth_&amp;_Slurry_11_02_32"/>
      <sheetName val="Fee_Rate_Summary22"/>
      <sheetName val="d-safe_specs22"/>
      <sheetName val="Quote_Sheet22"/>
      <sheetName val="class_&amp;_category22"/>
      <sheetName val="Rein-Final_(Ph_1+Ph2)22"/>
      <sheetName val="Materials_Cost(PCC)22"/>
      <sheetName val="220_11__BS_22"/>
      <sheetName val="SSR_&amp;_NSSR_Market_final22"/>
      <sheetName val="Site_wise_NADs22"/>
      <sheetName val="RA_RCC_F22"/>
      <sheetName val="India_F&amp;S_Template22"/>
      <sheetName val="Stress_Calculation22"/>
      <sheetName val="precast_RC_element22"/>
      <sheetName val="plinth_Beam_+_Stirrups_22"/>
      <sheetName val="GF_COLUMNS22"/>
      <sheetName val="G_F_ROOF_BEAM_22"/>
      <sheetName val="GF_SLAB_STEEL22"/>
      <sheetName val="GF_Lintel22"/>
      <sheetName val="GF_Stair22"/>
      <sheetName val="FF_COLUMNS22"/>
      <sheetName val="F_F__Steel_FINAL_(2)22"/>
      <sheetName val="FF_Lintel22"/>
      <sheetName val="FF_Stair22"/>
      <sheetName val="S_F__Steel_FINAL_22"/>
      <sheetName val="SF_Lintel22"/>
      <sheetName val=" AT-1-220 "/>
      <sheetName val=" BC-220"/>
      <sheetName val="Components"/>
      <sheetName val="DETAILED  BOQ"/>
      <sheetName val="Pipe_SupportÈ"/>
      <sheetName val="IO List"/>
      <sheetName val="B@__x0000__x0004_@_x0000___$_x0"/>
      <sheetName val="B@__x005f_x005f_x005f_x0000__x0"/>
      <sheetName val="B@___x0004_@___$_"/>
      <sheetName val="SPT_vs_PHI26"/>
      <sheetName val="glass_project_concrete26"/>
      <sheetName val="glass_project_reift26"/>
      <sheetName val="glass_project_indices26"/>
      <sheetName val="SBC-BH_1925"/>
      <sheetName val="Rate_Analysis25"/>
      <sheetName val="Summary_050625"/>
      <sheetName val="Summary_0607-_31_MAR25"/>
      <sheetName val="Civil_Boq24"/>
      <sheetName val="Pile_cap24"/>
      <sheetName val="BH_12-11-10-1325"/>
      <sheetName val="BH_12-11-10-925"/>
      <sheetName val="BH_36-15-3725"/>
      <sheetName val="BH_16-35-25-1725"/>
      <sheetName val="BH_35-25-1725"/>
      <sheetName val="Sheet1_(2)25"/>
      <sheetName val="d-safe_DELUXE24"/>
      <sheetName val="PRECAST_lightconc-II24"/>
      <sheetName val="Legal_Risk_Analysis24"/>
      <sheetName val="Mix_Design24"/>
      <sheetName val="Form_625"/>
      <sheetName val="PointNo_524"/>
      <sheetName val="RCC,Ret__Wall24"/>
      <sheetName val="E_&amp;_R24"/>
      <sheetName val="Break_up_Sheet24"/>
      <sheetName val="TBAL9697_-group_wise__sdpl24"/>
      <sheetName val="Abstract_Sheet24"/>
      <sheetName val="V_O_4_-_PCC_Qty24"/>
      <sheetName val="Fill_this_out_first___24"/>
      <sheetName val="REVISED4A_PROG_PERF-SITE_124"/>
      <sheetName val="BOQ_Direct_selling_cost24"/>
      <sheetName val="BOQ_(2)24"/>
      <sheetName val="CABLE_DATA24"/>
      <sheetName val="Staff_Acco_24"/>
      <sheetName val="Pipe_Supports24"/>
      <sheetName val="final_abstract24"/>
      <sheetName val="Rev_S1_Abstract24"/>
      <sheetName val="Quantity_Abstract24"/>
      <sheetName val="M-Book_for_Conc24"/>
      <sheetName val="M-Book_for_FW24"/>
      <sheetName val="Load_Details-220kV24"/>
      <sheetName val="beam-reinft-IIInd_floor24"/>
      <sheetName val="INPUT_SHEET24"/>
      <sheetName val="Project_Budget_Worksheet24"/>
      <sheetName val="SANJAY_PAL24"/>
      <sheetName val="P_A_SELVAM24"/>
      <sheetName val="ANSARI_24"/>
      <sheetName val="abdesh_pal24"/>
      <sheetName val="sujay_bagchi24"/>
      <sheetName val="S_K_SINHA_BASU24"/>
      <sheetName val="KRISHNA_PRASAD24"/>
      <sheetName val="BARATH_&amp;_CO24"/>
      <sheetName val="L_B_YADAV24"/>
      <sheetName val="DEEPAK_KUMAR24"/>
      <sheetName val="MUKLAL_YADAV24"/>
      <sheetName val="MADHU_SUDHAN24"/>
      <sheetName val="SAUD_ALAM_24"/>
      <sheetName val="RAMESH_BABU24"/>
      <sheetName val="SAILEN_SARKAR24"/>
      <sheetName val="SANJAY_JENA124"/>
      <sheetName val="upendra_saw_24"/>
      <sheetName val="ALLOK_KUMAR_24"/>
      <sheetName val="except_wiring24"/>
      <sheetName val="BOQ_-II_ph_224"/>
      <sheetName val="STAFFSCHED_23"/>
      <sheetName val="Metso_-_Forth_&amp;_Slurry_11_02_33"/>
      <sheetName val="Fee_Rate_Summary23"/>
      <sheetName val="d-safe_specs23"/>
      <sheetName val="Quote_Sheet23"/>
      <sheetName val="class_&amp;_category23"/>
      <sheetName val="Rein-Final_(Ph_1+Ph2)23"/>
      <sheetName val="Materials_Cost(PCC)23"/>
      <sheetName val="220_11__BS_23"/>
      <sheetName val="SSR_&amp;_NSSR_Market_final23"/>
      <sheetName val="Site_wise_NADs23"/>
      <sheetName val="RA_RCC_F23"/>
      <sheetName val="India_F&amp;S_Template23"/>
      <sheetName val="Stress_Calculation23"/>
      <sheetName val="precast_RC_element23"/>
      <sheetName val="plinth_Beam_+_Stirrups_23"/>
      <sheetName val="GF_COLUMNS23"/>
      <sheetName val="G_F_ROOF_BEAM_23"/>
      <sheetName val="GF_SLAB_STEEL23"/>
      <sheetName val="GF_Lintel23"/>
      <sheetName val="GF_Stair23"/>
      <sheetName val="FF_COLUMNS23"/>
      <sheetName val="F_F__Steel_FINAL_(2)23"/>
      <sheetName val="FF_Lintel23"/>
      <sheetName val="FF_Stair23"/>
      <sheetName val="S_F__Steel_FINAL_23"/>
      <sheetName val="SF_Lintel23"/>
      <sheetName val="SPT_vs_PHI27"/>
      <sheetName val="glass_project_concrete27"/>
      <sheetName val="glass_project_reift27"/>
      <sheetName val="glass_project_indices27"/>
      <sheetName val="SBC-BH_1926"/>
      <sheetName val="Rate_Analysis26"/>
      <sheetName val="Summary_050626"/>
      <sheetName val="Summary_0607-_31_MAR26"/>
      <sheetName val="Civil_Boq25"/>
      <sheetName val="Pile_cap25"/>
      <sheetName val="BH_12-11-10-1326"/>
      <sheetName val="BH_12-11-10-926"/>
      <sheetName val="BH_36-15-3726"/>
      <sheetName val="BH_16-35-25-1726"/>
      <sheetName val="BH_35-25-1726"/>
      <sheetName val="Sheet1_(2)26"/>
      <sheetName val="d-safe_DELUXE25"/>
      <sheetName val="PRECAST_lightconc-II25"/>
      <sheetName val="Legal_Risk_Analysis25"/>
      <sheetName val="Mix_Design25"/>
      <sheetName val="Form_626"/>
      <sheetName val="PointNo_525"/>
      <sheetName val="RCC,Ret__Wall25"/>
      <sheetName val="E_&amp;_R25"/>
      <sheetName val="Break_up_Sheet25"/>
      <sheetName val="TBAL9697_-group_wise__sdpl25"/>
      <sheetName val="Abstract_Sheet25"/>
      <sheetName val="V_O_4_-_PCC_Qty25"/>
      <sheetName val="Fill_this_out_first___25"/>
      <sheetName val="REVISED4A_PROG_PERF-SITE_125"/>
      <sheetName val="BOQ_Direct_selling_cost25"/>
      <sheetName val="BOQ_(2)25"/>
      <sheetName val="CABLE_DATA25"/>
      <sheetName val="Staff_Acco_25"/>
      <sheetName val="Pipe_Supports25"/>
      <sheetName val="final_abstract25"/>
      <sheetName val="Rev_S1_Abstract25"/>
      <sheetName val="Quantity_Abstract25"/>
      <sheetName val="M-Book_for_Conc25"/>
      <sheetName val="M-Book_for_FW25"/>
      <sheetName val="Load_Details-220kV25"/>
      <sheetName val="beam-reinft-IIInd_floor25"/>
      <sheetName val="INPUT_SHEET25"/>
      <sheetName val="Project_Budget_Worksheet25"/>
      <sheetName val="SANJAY_PAL25"/>
      <sheetName val="P_A_SELVAM25"/>
      <sheetName val="ANSARI_25"/>
      <sheetName val="abdesh_pal25"/>
      <sheetName val="sujay_bagchi25"/>
      <sheetName val="S_K_SINHA_BASU25"/>
      <sheetName val="KRISHNA_PRASAD25"/>
      <sheetName val="BARATH_&amp;_CO25"/>
      <sheetName val="L_B_YADAV25"/>
      <sheetName val="DEEPAK_KUMAR25"/>
      <sheetName val="MUKLAL_YADAV25"/>
      <sheetName val="MADHU_SUDHAN25"/>
      <sheetName val="SAUD_ALAM_25"/>
      <sheetName val="RAMESH_BABU25"/>
      <sheetName val="SAILEN_SARKAR25"/>
      <sheetName val="SANJAY_JENA125"/>
      <sheetName val="upendra_saw_25"/>
      <sheetName val="ALLOK_KUMAR_25"/>
      <sheetName val="except_wiring25"/>
      <sheetName val="BOQ_-II_ph_225"/>
      <sheetName val="STAFFSCHED_24"/>
      <sheetName val="Metso_-_Forth_&amp;_Slurry_11_02_34"/>
      <sheetName val="Fee_Rate_Summary24"/>
      <sheetName val="d-safe_specs24"/>
      <sheetName val="Quote_Sheet24"/>
      <sheetName val="class_&amp;_category24"/>
      <sheetName val="Rein-Final_(Ph_1+Ph2)24"/>
      <sheetName val="Materials_Cost(PCC)24"/>
      <sheetName val="220_11__BS_24"/>
      <sheetName val="SSR_&amp;_NSSR_Market_final24"/>
      <sheetName val="Site_wise_NADs24"/>
      <sheetName val="RA_RCC_F24"/>
      <sheetName val="India_F&amp;S_Template24"/>
      <sheetName val="Stress_Calculation24"/>
      <sheetName val="precast_RC_element24"/>
      <sheetName val="plinth_Beam_+_Stirrups_24"/>
      <sheetName val="GF_COLUMNS24"/>
      <sheetName val="G_F_ROOF_BEAM_24"/>
      <sheetName val="GF_SLAB_STEEL24"/>
      <sheetName val="GF_Lintel24"/>
      <sheetName val="GF_Stair24"/>
      <sheetName val="FF_COLUMNS24"/>
      <sheetName val="F_F__Steel_FINAL_(2)24"/>
      <sheetName val="FF_Lintel24"/>
      <sheetName val="FF_Stair24"/>
      <sheetName val="S_F__Steel_FINAL_24"/>
      <sheetName val="SF_Lintel24"/>
      <sheetName val="SPT_vs_PHI28"/>
      <sheetName val="glass_project_concrete28"/>
      <sheetName val="glass_project_reift28"/>
      <sheetName val="glass_project_indices28"/>
      <sheetName val="Summary_050627"/>
      <sheetName val="Summary_0607-_31_MAR27"/>
      <sheetName val="Civil_Boq26"/>
      <sheetName val="Break_up_Sheet26"/>
      <sheetName val="SBC-BH_1927"/>
      <sheetName val="Rate_Analysis27"/>
      <sheetName val="TBAL9697_-group_wise__sdpl26"/>
      <sheetName val="Abstract_Sheet26"/>
      <sheetName val="Pile_cap26"/>
      <sheetName val="V_O_4_-_PCC_Qty26"/>
      <sheetName val="Legal_Risk_Analysis26"/>
      <sheetName val="BH_12-11-10-1327"/>
      <sheetName val="BH_12-11-10-927"/>
      <sheetName val="BH_36-15-3727"/>
      <sheetName val="BH_16-35-25-1727"/>
      <sheetName val="BH_35-25-1727"/>
      <sheetName val="Sheet1_(2)27"/>
      <sheetName val="d-safe_DELUXE26"/>
      <sheetName val="PRECAST_lightconc-II26"/>
      <sheetName val="RCC,Ret__Wall26"/>
      <sheetName val="Form_627"/>
      <sheetName val="PointNo_526"/>
      <sheetName val="E_&amp;_R26"/>
      <sheetName val="Mix_Design26"/>
      <sheetName val="CABLE_DATA26"/>
      <sheetName val="Fill_this_out_first___26"/>
      <sheetName val="REVISED4A_PROG_PERF-SITE_126"/>
      <sheetName val="BOQ_Direct_selling_cost26"/>
      <sheetName val="BOQ_(2)26"/>
      <sheetName val="final_abstract26"/>
      <sheetName val="Rev_S1_Abstract26"/>
      <sheetName val="Quantity_Abstract26"/>
      <sheetName val="Staff_Acco_26"/>
      <sheetName val="Pipe_Supports26"/>
      <sheetName val="M-Book_for_Conc26"/>
      <sheetName val="M-Book_for_FW26"/>
      <sheetName val="beam-reinft-IIInd_floor26"/>
      <sheetName val="INPUT_SHEET26"/>
      <sheetName val="Load_Details-220kV26"/>
      <sheetName val="Project_Budget_Worksheet26"/>
      <sheetName val="SANJAY_PAL26"/>
      <sheetName val="P_A_SELVAM26"/>
      <sheetName val="ANSARI_26"/>
      <sheetName val="abdesh_pal26"/>
      <sheetName val="sujay_bagchi26"/>
      <sheetName val="S_K_SINHA_BASU26"/>
      <sheetName val="KRISHNA_PRASAD26"/>
      <sheetName val="BARATH_&amp;_CO26"/>
      <sheetName val="L_B_YADAV26"/>
      <sheetName val="DEEPAK_KUMAR26"/>
      <sheetName val="MUKLAL_YADAV26"/>
      <sheetName val="MADHU_SUDHAN26"/>
      <sheetName val="SAUD_ALAM_26"/>
      <sheetName val="RAMESH_BABU26"/>
      <sheetName val="SAILEN_SARKAR26"/>
      <sheetName val="SANJAY_JENA126"/>
      <sheetName val="upendra_saw_26"/>
      <sheetName val="ALLOK_KUMAR_26"/>
      <sheetName val="except_wiring26"/>
      <sheetName val="BOQ_-II_ph_226"/>
      <sheetName val="STAFFSCHED_25"/>
      <sheetName val="Fee_Rate_Summary25"/>
      <sheetName val="d-safe_specs25"/>
      <sheetName val="Metso_-_Forth_&amp;_Slurry_11_02_35"/>
      <sheetName val="Site_wise_NADs25"/>
      <sheetName val="class_&amp;_category25"/>
      <sheetName val="Quote_Sheet25"/>
      <sheetName val="220_11__BS_25"/>
      <sheetName val="Rein-Final_(Ph_1+Ph2)25"/>
      <sheetName val="Materials_Cost(PCC)25"/>
      <sheetName val="SSR_&amp;_NSSR_Market_final25"/>
      <sheetName val="India_F&amp;S_Template25"/>
      <sheetName val="Stress_Calculation25"/>
      <sheetName val="precast_RC_element25"/>
      <sheetName val="RA_RCC_F25"/>
      <sheetName val="plinth_Beam_+_Stirrups_25"/>
      <sheetName val="GF_COLUMNS25"/>
      <sheetName val="G_F_ROOF_BEAM_25"/>
      <sheetName val="GF_SLAB_STEEL25"/>
      <sheetName val="GF_Lintel25"/>
      <sheetName val="GF_Stair25"/>
      <sheetName val="FF_COLUMNS25"/>
      <sheetName val="F_F__Steel_FINAL_(2)25"/>
      <sheetName val="FF_Lintel25"/>
      <sheetName val="FF_Stair25"/>
      <sheetName val="S_F__Steel_FINAL_25"/>
      <sheetName val="SF_Lintel25"/>
      <sheetName val="Inputs_&amp;_Summary_Output"/>
      <sheetName val="Broad_Refresher_Model"/>
      <sheetName val="Material_List_"/>
      <sheetName val="Cost_of_O_&amp;_O"/>
      <sheetName val="B@_@_x0000"/>
      <sheetName val="SPT_vs_PHI29"/>
      <sheetName val="glass_project_concrete29"/>
      <sheetName val="glass_project_reift29"/>
      <sheetName val="glass_project_indices29"/>
      <sheetName val="Summary_050628"/>
      <sheetName val="Summary_0607-_31_MAR28"/>
      <sheetName val="Civil_Boq27"/>
      <sheetName val="Break_up_Sheet27"/>
      <sheetName val="SBC-BH_1928"/>
      <sheetName val="Rate_Analysis28"/>
      <sheetName val="TBAL9697_-group_wise__sdpl27"/>
      <sheetName val="Abstract_Sheet27"/>
      <sheetName val="Pile_cap27"/>
      <sheetName val="V_O_4_-_PCC_Qty27"/>
      <sheetName val="Legal_Risk_Analysis27"/>
      <sheetName val="BH_12-11-10-1328"/>
      <sheetName val="BH_12-11-10-928"/>
      <sheetName val="BH_36-15-3728"/>
      <sheetName val="BH_16-35-25-1728"/>
      <sheetName val="BH_35-25-1728"/>
      <sheetName val="Sheet1_(2)28"/>
      <sheetName val="d-safe_DELUXE27"/>
      <sheetName val="PRECAST_lightconc-II27"/>
      <sheetName val="RCC,Ret__Wall27"/>
      <sheetName val="Form_628"/>
      <sheetName val="PointNo_527"/>
      <sheetName val="E_&amp;_R27"/>
      <sheetName val="Mix_Design27"/>
      <sheetName val="CABLE_DATA27"/>
      <sheetName val="Fill_this_out_first___27"/>
      <sheetName val="REVISED4A_PROG_PERF-SITE_127"/>
      <sheetName val="BOQ_Direct_selling_cost27"/>
      <sheetName val="BOQ_(2)27"/>
      <sheetName val="final_abstract27"/>
      <sheetName val="Rev_S1_Abstract27"/>
      <sheetName val="Quantity_Abstract27"/>
      <sheetName val="Staff_Acco_27"/>
      <sheetName val="Pipe_Supports27"/>
      <sheetName val="M-Book_for_Conc27"/>
      <sheetName val="M-Book_for_FW27"/>
      <sheetName val="beam-reinft-IIInd_floor27"/>
      <sheetName val="INPUT_SHEET27"/>
      <sheetName val="Load_Details-220kV27"/>
      <sheetName val="Project_Budget_Worksheet27"/>
      <sheetName val="SANJAY_PAL27"/>
      <sheetName val="P_A_SELVAM27"/>
      <sheetName val="ANSARI_27"/>
      <sheetName val="abdesh_pal27"/>
      <sheetName val="sujay_bagchi27"/>
      <sheetName val="S_K_SINHA_BASU27"/>
      <sheetName val="KRISHNA_PRASAD27"/>
      <sheetName val="BARATH_&amp;_CO27"/>
      <sheetName val="L_B_YADAV27"/>
      <sheetName val="DEEPAK_KUMAR27"/>
      <sheetName val="MUKLAL_YADAV27"/>
      <sheetName val="MADHU_SUDHAN27"/>
      <sheetName val="SAUD_ALAM_27"/>
      <sheetName val="RAMESH_BABU27"/>
      <sheetName val="SAILEN_SARKAR27"/>
      <sheetName val="SANJAY_JENA127"/>
      <sheetName val="upendra_saw_27"/>
      <sheetName val="ALLOK_KUMAR_27"/>
      <sheetName val="except_wiring27"/>
      <sheetName val="BOQ_-II_ph_227"/>
      <sheetName val="STAFFSCHED_26"/>
      <sheetName val="Fee_Rate_Summary26"/>
      <sheetName val="d-safe_specs26"/>
      <sheetName val="Metso_-_Forth_&amp;_Slurry_11_02_36"/>
      <sheetName val="Site_wise_NADs26"/>
      <sheetName val="class_&amp;_category26"/>
      <sheetName val="Quote_Sheet26"/>
      <sheetName val="220_11__BS_26"/>
      <sheetName val="Rein-Final_(Ph_1+Ph2)26"/>
      <sheetName val="Materials_Cost(PCC)26"/>
      <sheetName val="SSR_&amp;_NSSR_Market_final26"/>
      <sheetName val="India_F&amp;S_Template26"/>
      <sheetName val="Stress_Calculation26"/>
      <sheetName val="precast_RC_element26"/>
      <sheetName val="RA_RCC_F26"/>
      <sheetName val="plinth_Beam_+_Stirrups_26"/>
      <sheetName val="GF_COLUMNS26"/>
      <sheetName val="G_F_ROOF_BEAM_26"/>
      <sheetName val="GF_SLAB_STEEL26"/>
      <sheetName val="GF_Lintel26"/>
      <sheetName val="GF_Stair26"/>
      <sheetName val="FF_COLUMNS26"/>
      <sheetName val="F_F__Steel_FINAL_(2)26"/>
      <sheetName val="FF_Lintel26"/>
      <sheetName val="FF_Stair26"/>
      <sheetName val="S_F__Steel_FINAL_26"/>
      <sheetName val="SF_Lintel26"/>
      <sheetName val="Inputs_&amp;_Summary_Output1"/>
      <sheetName val="Broad_Refresher_Model1"/>
      <sheetName val="Assumption Inputs"/>
      <sheetName val="Break_Up (bc)"/>
      <sheetName val="Break_Up (bc1)"/>
      <sheetName val="Break_Up (bc2)"/>
      <sheetName val="PL-ST-6"/>
      <sheetName val="Coalmine"/>
      <sheetName val="PACK (B)"/>
      <sheetName val="FT-05-02Is-_x0000_5y"/>
      <sheetName val="Steel-Circular"/>
      <sheetName val="Material_"/>
      <sheetName val="Labour_&amp;_Plant"/>
      <sheetName val="pr_cal"/>
      <sheetName val="TRF_details"/>
      <sheetName val="Materials_Cost"/>
      <sheetName val="HDPE"/>
      <sheetName val="DI"/>
      <sheetName val="pvc"/>
      <sheetName val="ANAL"/>
      <sheetName val="Rates"/>
      <sheetName val="[Spt-BH.xls][Spt-BH.xls]B____24"/>
      <sheetName val="[Spt-BH.xls][Spt-BH.xls]B____25"/>
      <sheetName val="[Spt-BH.xls][Spt-BH.xls]B____14"/>
      <sheetName val="[Spt-BH.xls][Spt-BH.xls]B____15"/>
      <sheetName val="[Spt-BH.xls][Spt-BH.xls]_Spt__5"/>
      <sheetName val="[Spt-BH.xls][Spt-BH.xls]B____16"/>
      <sheetName val="[Spt-BH.xls][Spt-BH.xls]B____17"/>
      <sheetName val="[Spt-BH.xls]B____x005f_x0004________2"/>
      <sheetName val="[Spt-BH.xls]B___x005f_x0000__x005f_x0004__2"/>
      <sheetName val="[Spt-BH.xls][Spt-BH.xls]B____18"/>
      <sheetName val="[Spt-BH.xls][Spt-BH.xls]B____19"/>
      <sheetName val="[Spt-BH.xls][Spt-BH.xls]B____38"/>
      <sheetName val="[Spt-BH.xls][Spt-BH.xls]_Spt_11"/>
      <sheetName val="[Spt-BH.xls][Spt-BH.xls]B____39"/>
      <sheetName val="[Spt-BH.xls][Spt-BH.xls]B____32"/>
      <sheetName val="[Spt-BH.xls][Spt-BH.xls]_Spt_10"/>
      <sheetName val="[Spt-BH.xls][Spt-BH.xls]B____33"/>
      <sheetName val="[Spt-BH.xls][Spt-BH.xls]_Spt__9"/>
      <sheetName val="[Spt-BH.xls][Spt-BH.xls]B____40"/>
      <sheetName val="[Spt-BH.xls][Spt-BH.xls]B____41"/>
      <sheetName val="[Spt-BH.xls][Spt-BH.xls]B____34"/>
      <sheetName val="[Spt-BH.xls][Spt-BH.xls]B____35"/>
      <sheetName val="[Spt-BH.xls][Spt-BH.xls]B____42"/>
      <sheetName val="[Spt-BH.xls][Spt-BH.xls]B____43"/>
      <sheetName val="[Spt-BH.xls]B____x005f_x0004________4"/>
      <sheetName val="[Spt-BH.xls]B___x005f_x0000__x005f_x0004__4"/>
      <sheetName val="[Spt-BH.xls][Spt-BH.xls]B____36"/>
      <sheetName val="[Spt-BH.xls][Spt-BH.xls]B____37"/>
      <sheetName val="B@[?_x0004_@???:/$??"/>
      <sheetName val="B@[@:/$"/>
      <sheetName val="B@[?@???:/$??"/>
      <sheetName val="[Spt-BH.xls]B@[?_x0004_@???:/$??"/>
      <sheetName val="[Spt-BH.xls]B@[@:/$"/>
      <sheetName val="[Spt-BH.xls]B@[?@???:/$??"/>
      <sheetName val="[Spt-BH.xls][Spt-BH.xls]B@[@:/$"/>
      <sheetName val="B@[_x0000__x0004_@_x0000__x0000__x0000_:/$_x0000__x0000_"/>
      <sheetName val="B@[_x0000__x0004_@_x0000_:/$_x0000_"/>
      <sheetName val="[Spt-BH.xls]B@[_x0000__x0004_@_x0000__x0000__x0000_:/$_x0000__x0000_"/>
      <sheetName val="[Spt-BH.xls]B@[_x0000__x0004_@_x0000_:/$_x0000_"/>
      <sheetName val="B@[?_x0004_@?:/$?"/>
      <sheetName val="B@[?@?:/$?"/>
      <sheetName val="B@[?_x005f_x0004_@???:/$??"/>
      <sheetName val="B@[_x005f_x0000__x005f_x0004_@_x005f_x0000_:/$_x0"/>
      <sheetName val="[Spt-BH.xls]B@[?_x0004_@?:/$?"/>
      <sheetName val="[Spt-BH.xls]B@[?@?:/$?"/>
    </sheetNames>
    <sheetDataSet>
      <sheetData sheetId="0">
        <row r="1">
          <cell r="J1">
            <v>1.7453292519943295E-2</v>
          </cell>
        </row>
      </sheetData>
      <sheetData sheetId="1">
        <row r="1">
          <cell r="J1">
            <v>1.7453292519943295E-2</v>
          </cell>
        </row>
      </sheetData>
      <sheetData sheetId="2">
        <row r="1">
          <cell r="J1">
            <v>1.7453292519943295E-2</v>
          </cell>
        </row>
      </sheetData>
      <sheetData sheetId="3" refreshError="1">
        <row r="1">
          <cell r="J1">
            <v>1.7453292519943295E-2</v>
          </cell>
        </row>
        <row r="2">
          <cell r="B2">
            <v>1</v>
          </cell>
          <cell r="C2">
            <v>25</v>
          </cell>
          <cell r="E2">
            <v>1</v>
          </cell>
          <cell r="F2">
            <v>1.72</v>
          </cell>
        </row>
        <row r="3">
          <cell r="B3">
            <v>2</v>
          </cell>
          <cell r="C3">
            <v>25</v>
          </cell>
          <cell r="E3">
            <v>2</v>
          </cell>
          <cell r="F3">
            <v>1.55</v>
          </cell>
        </row>
        <row r="4">
          <cell r="B4">
            <v>3</v>
          </cell>
          <cell r="C4">
            <v>25</v>
          </cell>
          <cell r="E4">
            <v>3</v>
          </cell>
          <cell r="F4">
            <v>1.4</v>
          </cell>
        </row>
        <row r="5">
          <cell r="B5">
            <v>4</v>
          </cell>
          <cell r="C5">
            <v>25</v>
          </cell>
          <cell r="E5">
            <v>4</v>
          </cell>
          <cell r="F5">
            <v>1.28</v>
          </cell>
        </row>
        <row r="6">
          <cell r="B6">
            <v>5</v>
          </cell>
          <cell r="C6">
            <v>28</v>
          </cell>
          <cell r="E6">
            <v>5</v>
          </cell>
          <cell r="F6">
            <v>1.2</v>
          </cell>
        </row>
        <row r="7">
          <cell r="B7">
            <v>6</v>
          </cell>
          <cell r="C7">
            <v>28.5</v>
          </cell>
          <cell r="E7">
            <v>6</v>
          </cell>
          <cell r="F7">
            <v>1.1200000000000001</v>
          </cell>
        </row>
        <row r="8">
          <cell r="B8">
            <v>7</v>
          </cell>
          <cell r="C8">
            <v>29</v>
          </cell>
          <cell r="E8">
            <v>7</v>
          </cell>
          <cell r="F8">
            <v>1.0900000000000001</v>
          </cell>
        </row>
        <row r="9">
          <cell r="B9">
            <v>8</v>
          </cell>
          <cell r="C9">
            <v>29</v>
          </cell>
          <cell r="E9">
            <v>8</v>
          </cell>
          <cell r="F9">
            <v>1.05</v>
          </cell>
        </row>
        <row r="10">
          <cell r="B10">
            <v>9</v>
          </cell>
          <cell r="C10">
            <v>30</v>
          </cell>
          <cell r="E10">
            <v>9</v>
          </cell>
          <cell r="F10">
            <v>1.02</v>
          </cell>
        </row>
        <row r="11">
          <cell r="B11">
            <v>10</v>
          </cell>
          <cell r="C11">
            <v>30</v>
          </cell>
          <cell r="E11">
            <v>10</v>
          </cell>
          <cell r="F11">
            <v>1</v>
          </cell>
        </row>
        <row r="12">
          <cell r="B12">
            <v>11</v>
          </cell>
          <cell r="C12">
            <v>30</v>
          </cell>
          <cell r="E12">
            <v>11</v>
          </cell>
          <cell r="F12">
            <v>0.98</v>
          </cell>
        </row>
        <row r="13">
          <cell r="B13">
            <v>12</v>
          </cell>
          <cell r="C13">
            <v>31</v>
          </cell>
          <cell r="E13">
            <v>12</v>
          </cell>
          <cell r="F13">
            <v>0.95</v>
          </cell>
        </row>
        <row r="14">
          <cell r="B14">
            <v>13</v>
          </cell>
          <cell r="C14">
            <v>31</v>
          </cell>
          <cell r="E14">
            <v>13</v>
          </cell>
          <cell r="F14">
            <v>0.91</v>
          </cell>
        </row>
        <row r="15">
          <cell r="B15">
            <v>14</v>
          </cell>
          <cell r="C15">
            <v>31</v>
          </cell>
          <cell r="E15">
            <v>14</v>
          </cell>
          <cell r="F15">
            <v>0.9</v>
          </cell>
        </row>
        <row r="16">
          <cell r="B16">
            <v>15</v>
          </cell>
          <cell r="C16">
            <v>32</v>
          </cell>
          <cell r="E16">
            <v>15</v>
          </cell>
          <cell r="F16">
            <v>0.88</v>
          </cell>
        </row>
        <row r="17">
          <cell r="B17">
            <v>16</v>
          </cell>
          <cell r="C17">
            <v>32</v>
          </cell>
          <cell r="E17">
            <v>16</v>
          </cell>
          <cell r="F17">
            <v>0.85</v>
          </cell>
        </row>
        <row r="18">
          <cell r="B18">
            <v>17</v>
          </cell>
          <cell r="C18">
            <v>32</v>
          </cell>
          <cell r="E18">
            <v>17</v>
          </cell>
          <cell r="F18">
            <v>0.83</v>
          </cell>
        </row>
        <row r="19">
          <cell r="B19">
            <v>18</v>
          </cell>
          <cell r="C19">
            <v>33</v>
          </cell>
          <cell r="E19">
            <v>18</v>
          </cell>
          <cell r="F19">
            <v>0.81</v>
          </cell>
        </row>
        <row r="20">
          <cell r="B20">
            <v>19</v>
          </cell>
          <cell r="C20">
            <v>33</v>
          </cell>
          <cell r="E20">
            <v>19</v>
          </cell>
          <cell r="F20">
            <v>0.8</v>
          </cell>
        </row>
        <row r="21">
          <cell r="B21">
            <v>20</v>
          </cell>
          <cell r="C21">
            <v>33</v>
          </cell>
          <cell r="E21">
            <v>20</v>
          </cell>
          <cell r="F21">
            <v>0.78</v>
          </cell>
        </row>
        <row r="22">
          <cell r="B22">
            <v>21</v>
          </cell>
          <cell r="C22">
            <v>33</v>
          </cell>
          <cell r="E22">
            <v>21</v>
          </cell>
          <cell r="F22">
            <v>0.76</v>
          </cell>
        </row>
        <row r="23">
          <cell r="B23">
            <v>22</v>
          </cell>
          <cell r="C23">
            <v>34</v>
          </cell>
          <cell r="E23">
            <v>22</v>
          </cell>
          <cell r="F23">
            <v>0.75</v>
          </cell>
        </row>
        <row r="24">
          <cell r="B24">
            <v>23</v>
          </cell>
          <cell r="C24">
            <v>34</v>
          </cell>
          <cell r="E24">
            <v>23</v>
          </cell>
          <cell r="F24">
            <v>0.73</v>
          </cell>
        </row>
        <row r="25">
          <cell r="B25">
            <v>24</v>
          </cell>
          <cell r="C25">
            <v>35</v>
          </cell>
          <cell r="E25">
            <v>24</v>
          </cell>
          <cell r="F25">
            <v>0.72</v>
          </cell>
        </row>
        <row r="26">
          <cell r="B26">
            <v>25</v>
          </cell>
          <cell r="C26">
            <v>35</v>
          </cell>
          <cell r="E26">
            <v>25</v>
          </cell>
          <cell r="F26">
            <v>0.71</v>
          </cell>
        </row>
        <row r="27">
          <cell r="B27">
            <v>26</v>
          </cell>
          <cell r="C27">
            <v>35</v>
          </cell>
          <cell r="E27">
            <v>26</v>
          </cell>
          <cell r="F27">
            <v>0.69799999999999995</v>
          </cell>
        </row>
        <row r="28">
          <cell r="B28">
            <v>27</v>
          </cell>
          <cell r="C28">
            <v>35</v>
          </cell>
          <cell r="E28">
            <v>27</v>
          </cell>
          <cell r="F28">
            <v>0.68600000000000005</v>
          </cell>
        </row>
        <row r="29">
          <cell r="B29">
            <v>28</v>
          </cell>
          <cell r="C29">
            <v>36</v>
          </cell>
          <cell r="E29">
            <v>28</v>
          </cell>
          <cell r="F29">
            <v>0.67400000000000004</v>
          </cell>
        </row>
        <row r="30">
          <cell r="B30">
            <v>29</v>
          </cell>
          <cell r="C30">
            <v>36</v>
          </cell>
          <cell r="E30">
            <v>29</v>
          </cell>
          <cell r="F30">
            <v>0.66200000000000003</v>
          </cell>
        </row>
        <row r="31">
          <cell r="B31">
            <v>30</v>
          </cell>
          <cell r="C31">
            <v>36</v>
          </cell>
          <cell r="E31">
            <v>30</v>
          </cell>
          <cell r="F31">
            <v>0.65</v>
          </cell>
        </row>
        <row r="32">
          <cell r="B32">
            <v>31</v>
          </cell>
          <cell r="C32">
            <v>36</v>
          </cell>
          <cell r="E32">
            <v>31</v>
          </cell>
          <cell r="F32">
            <v>0.64</v>
          </cell>
        </row>
        <row r="33">
          <cell r="B33">
            <v>32</v>
          </cell>
          <cell r="C33">
            <v>37</v>
          </cell>
          <cell r="E33">
            <v>32</v>
          </cell>
          <cell r="F33">
            <v>0.63</v>
          </cell>
        </row>
        <row r="34">
          <cell r="B34">
            <v>33</v>
          </cell>
          <cell r="C34">
            <v>36</v>
          </cell>
          <cell r="E34">
            <v>33</v>
          </cell>
          <cell r="F34">
            <v>0.62</v>
          </cell>
        </row>
        <row r="35">
          <cell r="B35">
            <v>34</v>
          </cell>
          <cell r="C35">
            <v>37</v>
          </cell>
          <cell r="E35">
            <v>34</v>
          </cell>
          <cell r="F35">
            <v>0.61</v>
          </cell>
        </row>
        <row r="36">
          <cell r="B36">
            <v>35</v>
          </cell>
          <cell r="C36">
            <v>37</v>
          </cell>
          <cell r="E36">
            <v>35</v>
          </cell>
          <cell r="F36">
            <v>0.6</v>
          </cell>
        </row>
        <row r="37">
          <cell r="B37">
            <v>36</v>
          </cell>
          <cell r="C37">
            <v>38</v>
          </cell>
          <cell r="E37">
            <v>36</v>
          </cell>
          <cell r="F37">
            <v>0.59</v>
          </cell>
        </row>
        <row r="38">
          <cell r="B38">
            <v>37</v>
          </cell>
          <cell r="C38">
            <v>38</v>
          </cell>
          <cell r="E38">
            <v>37</v>
          </cell>
          <cell r="F38">
            <v>0.57999999999999996</v>
          </cell>
        </row>
        <row r="39">
          <cell r="B39">
            <v>38</v>
          </cell>
          <cell r="C39">
            <v>38</v>
          </cell>
          <cell r="E39">
            <v>38</v>
          </cell>
          <cell r="F39">
            <v>0.56999999999999995</v>
          </cell>
        </row>
        <row r="40">
          <cell r="B40">
            <v>39</v>
          </cell>
          <cell r="C40">
            <v>38</v>
          </cell>
          <cell r="E40">
            <v>39</v>
          </cell>
          <cell r="F40">
            <v>0.56000000000000005</v>
          </cell>
        </row>
        <row r="41">
          <cell r="B41">
            <v>40</v>
          </cell>
          <cell r="C41">
            <v>39</v>
          </cell>
          <cell r="E41">
            <v>40</v>
          </cell>
          <cell r="F41">
            <v>0.55000000000000004</v>
          </cell>
        </row>
        <row r="42">
          <cell r="B42">
            <v>41</v>
          </cell>
          <cell r="C42">
            <v>39</v>
          </cell>
          <cell r="E42">
            <v>41</v>
          </cell>
          <cell r="F42">
            <v>0.54</v>
          </cell>
        </row>
        <row r="43">
          <cell r="B43">
            <v>42</v>
          </cell>
          <cell r="C43">
            <v>39</v>
          </cell>
          <cell r="E43">
            <v>42</v>
          </cell>
          <cell r="F43">
            <v>0.53</v>
          </cell>
        </row>
        <row r="44">
          <cell r="B44">
            <v>43</v>
          </cell>
          <cell r="C44">
            <v>39</v>
          </cell>
          <cell r="E44">
            <v>43</v>
          </cell>
          <cell r="F44">
            <v>0.52</v>
          </cell>
        </row>
        <row r="45">
          <cell r="B45">
            <v>44</v>
          </cell>
          <cell r="C45">
            <v>39</v>
          </cell>
          <cell r="E45">
            <v>44</v>
          </cell>
          <cell r="F45">
            <v>0.51</v>
          </cell>
        </row>
        <row r="46">
          <cell r="B46">
            <v>45</v>
          </cell>
          <cell r="C46">
            <v>39</v>
          </cell>
          <cell r="E46">
            <v>45</v>
          </cell>
          <cell r="F46">
            <v>0.5</v>
          </cell>
        </row>
        <row r="47">
          <cell r="B47">
            <v>46</v>
          </cell>
          <cell r="C47">
            <v>39</v>
          </cell>
          <cell r="E47">
            <v>50</v>
          </cell>
          <cell r="F47">
            <v>0.46</v>
          </cell>
        </row>
        <row r="48">
          <cell r="B48">
            <v>47</v>
          </cell>
          <cell r="C48">
            <v>40</v>
          </cell>
        </row>
        <row r="49">
          <cell r="B49">
            <v>48</v>
          </cell>
          <cell r="C49">
            <v>40</v>
          </cell>
        </row>
        <row r="50">
          <cell r="B50">
            <v>49</v>
          </cell>
          <cell r="C50">
            <v>40</v>
          </cell>
        </row>
        <row r="51">
          <cell r="B51">
            <v>50</v>
          </cell>
          <cell r="C51">
            <v>40</v>
          </cell>
        </row>
        <row r="52">
          <cell r="B52">
            <v>51</v>
          </cell>
          <cell r="C52">
            <v>41</v>
          </cell>
        </row>
        <row r="53">
          <cell r="B53">
            <v>52</v>
          </cell>
          <cell r="C53">
            <v>41</v>
          </cell>
        </row>
        <row r="54">
          <cell r="B54">
            <v>53</v>
          </cell>
          <cell r="C54">
            <v>41</v>
          </cell>
        </row>
        <row r="55">
          <cell r="B55">
            <v>54</v>
          </cell>
          <cell r="C55">
            <v>41</v>
          </cell>
        </row>
        <row r="56">
          <cell r="B56">
            <v>55</v>
          </cell>
          <cell r="C56">
            <v>42</v>
          </cell>
        </row>
        <row r="57">
          <cell r="B57">
            <v>56</v>
          </cell>
          <cell r="C57">
            <v>42</v>
          </cell>
        </row>
        <row r="58">
          <cell r="B58">
            <v>57</v>
          </cell>
          <cell r="C58">
            <v>42</v>
          </cell>
        </row>
        <row r="59">
          <cell r="B59">
            <v>58</v>
          </cell>
          <cell r="C59">
            <v>42</v>
          </cell>
        </row>
        <row r="60">
          <cell r="B60">
            <v>59</v>
          </cell>
          <cell r="C60">
            <v>42</v>
          </cell>
        </row>
        <row r="61">
          <cell r="B61">
            <v>60</v>
          </cell>
          <cell r="C61">
            <v>42</v>
          </cell>
        </row>
        <row r="62">
          <cell r="B62">
            <v>61</v>
          </cell>
          <cell r="C62">
            <v>42</v>
          </cell>
        </row>
        <row r="63">
          <cell r="B63">
            <v>62</v>
          </cell>
          <cell r="C63">
            <v>43</v>
          </cell>
        </row>
        <row r="64">
          <cell r="B64">
            <v>63</v>
          </cell>
          <cell r="C64">
            <v>43</v>
          </cell>
        </row>
        <row r="65">
          <cell r="B65">
            <v>64</v>
          </cell>
          <cell r="C65">
            <v>43</v>
          </cell>
        </row>
      </sheetData>
      <sheetData sheetId="4">
        <row r="2">
          <cell r="B2">
            <v>1</v>
          </cell>
        </row>
      </sheetData>
      <sheetData sheetId="5">
        <row r="1">
          <cell r="J1">
            <v>1.7453292519943295E-2</v>
          </cell>
        </row>
      </sheetData>
      <sheetData sheetId="6">
        <row r="2">
          <cell r="B2">
            <v>1</v>
          </cell>
        </row>
      </sheetData>
      <sheetData sheetId="7">
        <row r="1">
          <cell r="J1">
            <v>1.7453292519943295E-2</v>
          </cell>
        </row>
      </sheetData>
      <sheetData sheetId="8">
        <row r="1">
          <cell r="J1">
            <v>1.7453292519943295E-2</v>
          </cell>
        </row>
      </sheetData>
      <sheetData sheetId="9">
        <row r="1">
          <cell r="J1">
            <v>1.7453292519943295E-2</v>
          </cell>
        </row>
      </sheetData>
      <sheetData sheetId="10" refreshError="1"/>
      <sheetData sheetId="11" refreshError="1"/>
      <sheetData sheetId="12" refreshError="1"/>
      <sheetData sheetId="13" refreshError="1"/>
      <sheetData sheetId="14" refreshError="1"/>
      <sheetData sheetId="15">
        <row r="1">
          <cell r="J1">
            <v>1.7453292519943295E-2</v>
          </cell>
        </row>
      </sheetData>
      <sheetData sheetId="16">
        <row r="1">
          <cell r="J1">
            <v>1.7453292519943295E-2</v>
          </cell>
        </row>
      </sheetData>
      <sheetData sheetId="17">
        <row r="1">
          <cell r="J1">
            <v>1.7453292519943295E-2</v>
          </cell>
        </row>
      </sheetData>
      <sheetData sheetId="18">
        <row r="1">
          <cell r="J1">
            <v>1.7453292519943295E-2</v>
          </cell>
        </row>
      </sheetData>
      <sheetData sheetId="19">
        <row r="1">
          <cell r="J1">
            <v>1.7453292519943295E-2</v>
          </cell>
        </row>
      </sheetData>
      <sheetData sheetId="20">
        <row r="1">
          <cell r="J1">
            <v>1.7453292519943295E-2</v>
          </cell>
        </row>
      </sheetData>
      <sheetData sheetId="21">
        <row r="1">
          <cell r="J1">
            <v>1.7453292519943295E-2</v>
          </cell>
        </row>
      </sheetData>
      <sheetData sheetId="22">
        <row r="1">
          <cell r="J1">
            <v>1.7453292519943295E-2</v>
          </cell>
        </row>
      </sheetData>
      <sheetData sheetId="23">
        <row r="1">
          <cell r="J1">
            <v>1.7453292519943295E-2</v>
          </cell>
        </row>
      </sheetData>
      <sheetData sheetId="24">
        <row r="1">
          <cell r="J1">
            <v>1.7453292519943295E-2</v>
          </cell>
        </row>
      </sheetData>
      <sheetData sheetId="25">
        <row r="1">
          <cell r="J1">
            <v>1.7453292519943295E-2</v>
          </cell>
        </row>
      </sheetData>
      <sheetData sheetId="26">
        <row r="1">
          <cell r="J1">
            <v>1.7453292519943295E-2</v>
          </cell>
        </row>
      </sheetData>
      <sheetData sheetId="27">
        <row r="1">
          <cell r="J1">
            <v>1.7453292519943295E-2</v>
          </cell>
        </row>
      </sheetData>
      <sheetData sheetId="28">
        <row r="1">
          <cell r="J1">
            <v>1.7453292519943295E-2</v>
          </cell>
        </row>
      </sheetData>
      <sheetData sheetId="29">
        <row r="1">
          <cell r="J1">
            <v>1.7453292519943295E-2</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2">
          <cell r="B2">
            <v>1</v>
          </cell>
        </row>
      </sheetData>
      <sheetData sheetId="62">
        <row r="2">
          <cell r="B2">
            <v>1</v>
          </cell>
        </row>
      </sheetData>
      <sheetData sheetId="63">
        <row r="2">
          <cell r="B2">
            <v>1</v>
          </cell>
        </row>
      </sheetData>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2">
          <cell r="B2">
            <v>1</v>
          </cell>
        </row>
      </sheetData>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ow r="2">
          <cell r="B2">
            <v>1</v>
          </cell>
        </row>
      </sheetData>
      <sheetData sheetId="199">
        <row r="2">
          <cell r="B2">
            <v>1</v>
          </cell>
        </row>
      </sheetData>
      <sheetData sheetId="200">
        <row r="2">
          <cell r="B2">
            <v>1</v>
          </cell>
        </row>
      </sheetData>
      <sheetData sheetId="201">
        <row r="2">
          <cell r="B2">
            <v>1</v>
          </cell>
        </row>
      </sheetData>
      <sheetData sheetId="202">
        <row r="2">
          <cell r="B2">
            <v>1</v>
          </cell>
        </row>
      </sheetData>
      <sheetData sheetId="203">
        <row r="2">
          <cell r="B2">
            <v>1</v>
          </cell>
        </row>
      </sheetData>
      <sheetData sheetId="204">
        <row r="2">
          <cell r="B2">
            <v>1</v>
          </cell>
        </row>
      </sheetData>
      <sheetData sheetId="205">
        <row r="2">
          <cell r="B2">
            <v>1</v>
          </cell>
        </row>
      </sheetData>
      <sheetData sheetId="206">
        <row r="2">
          <cell r="B2">
            <v>1</v>
          </cell>
        </row>
      </sheetData>
      <sheetData sheetId="207">
        <row r="2">
          <cell r="B2">
            <v>1</v>
          </cell>
        </row>
      </sheetData>
      <sheetData sheetId="208">
        <row r="2">
          <cell r="B2">
            <v>1</v>
          </cell>
        </row>
      </sheetData>
      <sheetData sheetId="209">
        <row r="2">
          <cell r="B2">
            <v>1</v>
          </cell>
        </row>
      </sheetData>
      <sheetData sheetId="210">
        <row r="2">
          <cell r="B2">
            <v>1</v>
          </cell>
        </row>
      </sheetData>
      <sheetData sheetId="211">
        <row r="2">
          <cell r="B2">
            <v>1</v>
          </cell>
        </row>
      </sheetData>
      <sheetData sheetId="212">
        <row r="2">
          <cell r="B2">
            <v>1</v>
          </cell>
        </row>
      </sheetData>
      <sheetData sheetId="213">
        <row r="2">
          <cell r="B2">
            <v>1</v>
          </cell>
        </row>
      </sheetData>
      <sheetData sheetId="214">
        <row r="2">
          <cell r="B2">
            <v>1</v>
          </cell>
        </row>
      </sheetData>
      <sheetData sheetId="215">
        <row r="2">
          <cell r="B2">
            <v>1</v>
          </cell>
        </row>
      </sheetData>
      <sheetData sheetId="216">
        <row r="2">
          <cell r="B2">
            <v>1</v>
          </cell>
        </row>
      </sheetData>
      <sheetData sheetId="217">
        <row r="2">
          <cell r="B2">
            <v>1</v>
          </cell>
        </row>
      </sheetData>
      <sheetData sheetId="218">
        <row r="2">
          <cell r="B2">
            <v>1</v>
          </cell>
        </row>
      </sheetData>
      <sheetData sheetId="219">
        <row r="2">
          <cell r="B2">
            <v>1</v>
          </cell>
        </row>
      </sheetData>
      <sheetData sheetId="220">
        <row r="2">
          <cell r="B2">
            <v>1</v>
          </cell>
        </row>
      </sheetData>
      <sheetData sheetId="221">
        <row r="2">
          <cell r="B2">
            <v>1</v>
          </cell>
        </row>
      </sheetData>
      <sheetData sheetId="222">
        <row r="2">
          <cell r="B2">
            <v>1</v>
          </cell>
        </row>
      </sheetData>
      <sheetData sheetId="223">
        <row r="2">
          <cell r="B2">
            <v>1</v>
          </cell>
        </row>
      </sheetData>
      <sheetData sheetId="224">
        <row r="2">
          <cell r="B2">
            <v>1</v>
          </cell>
        </row>
      </sheetData>
      <sheetData sheetId="225">
        <row r="2">
          <cell r="B2">
            <v>1</v>
          </cell>
        </row>
      </sheetData>
      <sheetData sheetId="226">
        <row r="2">
          <cell r="B2">
            <v>1</v>
          </cell>
        </row>
      </sheetData>
      <sheetData sheetId="227">
        <row r="2">
          <cell r="B2">
            <v>1</v>
          </cell>
        </row>
      </sheetData>
      <sheetData sheetId="228">
        <row r="2">
          <cell r="B2">
            <v>1</v>
          </cell>
        </row>
      </sheetData>
      <sheetData sheetId="229">
        <row r="2">
          <cell r="B2">
            <v>1</v>
          </cell>
        </row>
      </sheetData>
      <sheetData sheetId="230">
        <row r="2">
          <cell r="B2">
            <v>1</v>
          </cell>
        </row>
      </sheetData>
      <sheetData sheetId="231">
        <row r="2">
          <cell r="B2">
            <v>1</v>
          </cell>
        </row>
      </sheetData>
      <sheetData sheetId="232">
        <row r="2">
          <cell r="B2">
            <v>1</v>
          </cell>
        </row>
      </sheetData>
      <sheetData sheetId="233">
        <row r="1">
          <cell r="J1">
            <v>1.7453292519943295E-2</v>
          </cell>
        </row>
      </sheetData>
      <sheetData sheetId="234">
        <row r="1">
          <cell r="J1">
            <v>1.7453292519943295E-2</v>
          </cell>
        </row>
      </sheetData>
      <sheetData sheetId="235">
        <row r="1">
          <cell r="J1">
            <v>1.7453292519943295E-2</v>
          </cell>
        </row>
      </sheetData>
      <sheetData sheetId="236">
        <row r="1">
          <cell r="J1">
            <v>1.7453292519943295E-2</v>
          </cell>
        </row>
      </sheetData>
      <sheetData sheetId="237">
        <row r="1">
          <cell r="J1">
            <v>1.7453292519943295E-2</v>
          </cell>
        </row>
      </sheetData>
      <sheetData sheetId="238">
        <row r="1">
          <cell r="J1">
            <v>1.7453292519943295E-2</v>
          </cell>
        </row>
      </sheetData>
      <sheetData sheetId="239">
        <row r="1">
          <cell r="J1">
            <v>1.7453292519943295E-2</v>
          </cell>
        </row>
      </sheetData>
      <sheetData sheetId="240">
        <row r="1">
          <cell r="J1">
            <v>1.7453292519943295E-2</v>
          </cell>
        </row>
      </sheetData>
      <sheetData sheetId="241">
        <row r="1">
          <cell r="J1">
            <v>1.7453292519943295E-2</v>
          </cell>
        </row>
      </sheetData>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sheetData sheetId="316"/>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ow r="1">
          <cell r="J1">
            <v>1.7453292519943295E-2</v>
          </cell>
        </row>
      </sheetData>
      <sheetData sheetId="434">
        <row r="1">
          <cell r="J1">
            <v>1.7453292519943295E-2</v>
          </cell>
        </row>
      </sheetData>
      <sheetData sheetId="435">
        <row r="1">
          <cell r="J1">
            <v>1.7453292519943295E-2</v>
          </cell>
        </row>
      </sheetData>
      <sheetData sheetId="436">
        <row r="1">
          <cell r="J1">
            <v>1.7453292519943295E-2</v>
          </cell>
        </row>
      </sheetData>
      <sheetData sheetId="437">
        <row r="2">
          <cell r="B2">
            <v>1</v>
          </cell>
        </row>
      </sheetData>
      <sheetData sheetId="438">
        <row r="1">
          <cell r="J1">
            <v>1.7453292519943295E-2</v>
          </cell>
        </row>
      </sheetData>
      <sheetData sheetId="439">
        <row r="2">
          <cell r="B2">
            <v>1</v>
          </cell>
        </row>
      </sheetData>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ow r="1">
          <cell r="J1">
            <v>1.7453292519943295E-2</v>
          </cell>
        </row>
      </sheetData>
      <sheetData sheetId="475"/>
      <sheetData sheetId="476"/>
      <sheetData sheetId="477"/>
      <sheetData sheetId="478">
        <row r="2">
          <cell r="B2">
            <v>1</v>
          </cell>
        </row>
      </sheetData>
      <sheetData sheetId="479"/>
      <sheetData sheetId="480"/>
      <sheetData sheetId="481"/>
      <sheetData sheetId="482"/>
      <sheetData sheetId="483"/>
      <sheetData sheetId="484"/>
      <sheetData sheetId="485"/>
      <sheetData sheetId="486"/>
      <sheetData sheetId="487"/>
      <sheetData sheetId="488"/>
      <sheetData sheetId="489">
        <row r="2">
          <cell r="B2">
            <v>1</v>
          </cell>
        </row>
      </sheetData>
      <sheetData sheetId="490">
        <row r="2">
          <cell r="B2">
            <v>1</v>
          </cell>
        </row>
      </sheetData>
      <sheetData sheetId="491">
        <row r="2">
          <cell r="B2">
            <v>1</v>
          </cell>
        </row>
      </sheetData>
      <sheetData sheetId="492"/>
      <sheetData sheetId="493">
        <row r="2">
          <cell r="B2">
            <v>1</v>
          </cell>
        </row>
      </sheetData>
      <sheetData sheetId="494">
        <row r="2">
          <cell r="B2">
            <v>1</v>
          </cell>
        </row>
      </sheetData>
      <sheetData sheetId="495">
        <row r="2">
          <cell r="B2">
            <v>1</v>
          </cell>
        </row>
      </sheetData>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row r="2">
          <cell r="B2">
            <v>1</v>
          </cell>
        </row>
      </sheetData>
      <sheetData sheetId="523"/>
      <sheetData sheetId="524"/>
      <sheetData sheetId="525">
        <row r="1">
          <cell r="J1">
            <v>1.7453292519943295E-2</v>
          </cell>
        </row>
      </sheetData>
      <sheetData sheetId="526">
        <row r="1">
          <cell r="J1">
            <v>1.7453292519943295E-2</v>
          </cell>
        </row>
      </sheetData>
      <sheetData sheetId="527">
        <row r="1">
          <cell r="J1">
            <v>1.7453292519943295E-2</v>
          </cell>
        </row>
      </sheetData>
      <sheetData sheetId="528">
        <row r="1">
          <cell r="J1">
            <v>1.7453292519943295E-2</v>
          </cell>
        </row>
      </sheetData>
      <sheetData sheetId="529">
        <row r="1">
          <cell r="J1">
            <v>1.7453292519943295E-2</v>
          </cell>
        </row>
      </sheetData>
      <sheetData sheetId="530">
        <row r="1">
          <cell r="J1">
            <v>1.7453292519943295E-2</v>
          </cell>
        </row>
      </sheetData>
      <sheetData sheetId="531">
        <row r="1">
          <cell r="J1">
            <v>1.7453292519943295E-2</v>
          </cell>
        </row>
      </sheetData>
      <sheetData sheetId="532">
        <row r="2">
          <cell r="B2">
            <v>1</v>
          </cell>
        </row>
      </sheetData>
      <sheetData sheetId="533"/>
      <sheetData sheetId="534">
        <row r="1">
          <cell r="J1">
            <v>1.7453292519943295E-2</v>
          </cell>
        </row>
      </sheetData>
      <sheetData sheetId="535">
        <row r="1">
          <cell r="J1">
            <v>1.7453292519943295E-2</v>
          </cell>
        </row>
      </sheetData>
      <sheetData sheetId="536">
        <row r="1">
          <cell r="J1">
            <v>1.7453292519943295E-2</v>
          </cell>
        </row>
      </sheetData>
      <sheetData sheetId="537">
        <row r="1">
          <cell r="J1">
            <v>1.7453292519943295E-2</v>
          </cell>
        </row>
      </sheetData>
      <sheetData sheetId="538">
        <row r="1">
          <cell r="J1">
            <v>1.7453292519943295E-2</v>
          </cell>
        </row>
      </sheetData>
      <sheetData sheetId="539">
        <row r="1">
          <cell r="J1">
            <v>1.7453292519943295E-2</v>
          </cell>
        </row>
      </sheetData>
      <sheetData sheetId="540">
        <row r="1">
          <cell r="J1">
            <v>1.7453292519943295E-2</v>
          </cell>
        </row>
      </sheetData>
      <sheetData sheetId="541">
        <row r="2">
          <cell r="B2">
            <v>1</v>
          </cell>
        </row>
      </sheetData>
      <sheetData sheetId="542"/>
      <sheetData sheetId="543"/>
      <sheetData sheetId="544"/>
      <sheetData sheetId="545"/>
      <sheetData sheetId="546"/>
      <sheetData sheetId="547"/>
      <sheetData sheetId="548"/>
      <sheetData sheetId="549"/>
      <sheetData sheetId="550"/>
      <sheetData sheetId="551"/>
      <sheetData sheetId="552"/>
      <sheetData sheetId="553">
        <row r="1">
          <cell r="J1">
            <v>1.7453292519943295E-2</v>
          </cell>
        </row>
      </sheetData>
      <sheetData sheetId="554">
        <row r="1">
          <cell r="J1">
            <v>1.7453292519943295E-2</v>
          </cell>
        </row>
      </sheetData>
      <sheetData sheetId="555">
        <row r="1">
          <cell r="J1">
            <v>1.7453292519943295E-2</v>
          </cell>
        </row>
      </sheetData>
      <sheetData sheetId="556">
        <row r="1">
          <cell r="J1">
            <v>1.7453292519943295E-2</v>
          </cell>
        </row>
      </sheetData>
      <sheetData sheetId="557">
        <row r="1">
          <cell r="J1">
            <v>1.7453292519943295E-2</v>
          </cell>
        </row>
      </sheetData>
      <sheetData sheetId="558">
        <row r="1">
          <cell r="J1">
            <v>1.7453292519943295E-2</v>
          </cell>
        </row>
      </sheetData>
      <sheetData sheetId="559">
        <row r="2">
          <cell r="B2">
            <v>1</v>
          </cell>
        </row>
      </sheetData>
      <sheetData sheetId="560">
        <row r="2">
          <cell r="B2">
            <v>1</v>
          </cell>
        </row>
      </sheetData>
      <sheetData sheetId="561">
        <row r="2">
          <cell r="B2">
            <v>1</v>
          </cell>
        </row>
      </sheetData>
      <sheetData sheetId="562">
        <row r="2">
          <cell r="B2">
            <v>1</v>
          </cell>
        </row>
      </sheetData>
      <sheetData sheetId="563">
        <row r="2">
          <cell r="B2">
            <v>1</v>
          </cell>
        </row>
      </sheetData>
      <sheetData sheetId="564">
        <row r="1">
          <cell r="J1">
            <v>1.7453292519943295E-2</v>
          </cell>
        </row>
      </sheetData>
      <sheetData sheetId="565">
        <row r="1">
          <cell r="J1">
            <v>1.7453292519943295E-2</v>
          </cell>
        </row>
      </sheetData>
      <sheetData sheetId="566">
        <row r="1">
          <cell r="J1">
            <v>1.7453292519943295E-2</v>
          </cell>
        </row>
      </sheetData>
      <sheetData sheetId="567">
        <row r="1">
          <cell r="J1">
            <v>1.7453292519943295E-2</v>
          </cell>
        </row>
      </sheetData>
      <sheetData sheetId="568">
        <row r="1">
          <cell r="J1">
            <v>1.7453292519943295E-2</v>
          </cell>
        </row>
      </sheetData>
      <sheetData sheetId="569">
        <row r="2">
          <cell r="B2">
            <v>1</v>
          </cell>
        </row>
      </sheetData>
      <sheetData sheetId="570">
        <row r="2">
          <cell r="B2">
            <v>1</v>
          </cell>
        </row>
      </sheetData>
      <sheetData sheetId="571">
        <row r="2">
          <cell r="B2">
            <v>1</v>
          </cell>
        </row>
      </sheetData>
      <sheetData sheetId="572">
        <row r="1">
          <cell r="J1">
            <v>1.7453292519943295E-2</v>
          </cell>
        </row>
      </sheetData>
      <sheetData sheetId="573">
        <row r="1">
          <cell r="J1">
            <v>1.7453292519943295E-2</v>
          </cell>
        </row>
      </sheetData>
      <sheetData sheetId="574">
        <row r="1">
          <cell r="J1">
            <v>1.7453292519943295E-2</v>
          </cell>
        </row>
      </sheetData>
      <sheetData sheetId="575">
        <row r="1">
          <cell r="J1">
            <v>1.7453292519943295E-2</v>
          </cell>
        </row>
      </sheetData>
      <sheetData sheetId="576">
        <row r="1">
          <cell r="J1">
            <v>1.7453292519943295E-2</v>
          </cell>
        </row>
      </sheetData>
      <sheetData sheetId="577">
        <row r="1">
          <cell r="J1">
            <v>1.7453292519943295E-2</v>
          </cell>
        </row>
      </sheetData>
      <sheetData sheetId="578">
        <row r="1">
          <cell r="J1">
            <v>1.7453292519943295E-2</v>
          </cell>
        </row>
      </sheetData>
      <sheetData sheetId="579">
        <row r="1">
          <cell r="J1">
            <v>1.7453292519943295E-2</v>
          </cell>
        </row>
      </sheetData>
      <sheetData sheetId="580">
        <row r="1">
          <cell r="J1">
            <v>1.7453292519943295E-2</v>
          </cell>
        </row>
      </sheetData>
      <sheetData sheetId="581"/>
      <sheetData sheetId="582">
        <row r="1">
          <cell r="J1">
            <v>1.7453292519943295E-2</v>
          </cell>
        </row>
      </sheetData>
      <sheetData sheetId="583">
        <row r="1">
          <cell r="J1">
            <v>1.7453292519943295E-2</v>
          </cell>
        </row>
      </sheetData>
      <sheetData sheetId="584">
        <row r="1">
          <cell r="J1">
            <v>1.7453292519943295E-2</v>
          </cell>
        </row>
      </sheetData>
      <sheetData sheetId="585">
        <row r="1">
          <cell r="J1">
            <v>1.7453292519943295E-2</v>
          </cell>
        </row>
      </sheetData>
      <sheetData sheetId="586">
        <row r="1">
          <cell r="J1">
            <v>1.7453292519943295E-2</v>
          </cell>
        </row>
      </sheetData>
      <sheetData sheetId="587">
        <row r="1">
          <cell r="J1">
            <v>1.7453292519943295E-2</v>
          </cell>
        </row>
      </sheetData>
      <sheetData sheetId="588">
        <row r="1">
          <cell r="J1">
            <v>1.7453292519943295E-2</v>
          </cell>
        </row>
      </sheetData>
      <sheetData sheetId="589">
        <row r="1">
          <cell r="J1">
            <v>1.7453292519943295E-2</v>
          </cell>
        </row>
      </sheetData>
      <sheetData sheetId="590">
        <row r="1">
          <cell r="J1">
            <v>1.7453292519943295E-2</v>
          </cell>
        </row>
      </sheetData>
      <sheetData sheetId="591">
        <row r="1">
          <cell r="J1">
            <v>1.7453292519943295E-2</v>
          </cell>
        </row>
      </sheetData>
      <sheetData sheetId="592">
        <row r="1">
          <cell r="J1">
            <v>1.7453292519943295E-2</v>
          </cell>
        </row>
      </sheetData>
      <sheetData sheetId="593">
        <row r="1">
          <cell r="J1">
            <v>1.7453292519943295E-2</v>
          </cell>
        </row>
      </sheetData>
      <sheetData sheetId="594">
        <row r="1">
          <cell r="J1">
            <v>1.7453292519943295E-2</v>
          </cell>
        </row>
      </sheetData>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row r="1">
          <cell r="J1">
            <v>1.7453292519943295E-2</v>
          </cell>
        </row>
      </sheetData>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row r="2">
          <cell r="B2">
            <v>1</v>
          </cell>
        </row>
      </sheetData>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row r="2">
          <cell r="B2">
            <v>1</v>
          </cell>
        </row>
      </sheetData>
      <sheetData sheetId="693">
        <row r="2">
          <cell r="B2">
            <v>1</v>
          </cell>
        </row>
      </sheetData>
      <sheetData sheetId="694">
        <row r="2">
          <cell r="B2">
            <v>1</v>
          </cell>
        </row>
      </sheetData>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row r="1">
          <cell r="J1">
            <v>1.7453292519943295E-2</v>
          </cell>
        </row>
      </sheetData>
      <sheetData sheetId="709"/>
      <sheetData sheetId="710"/>
      <sheetData sheetId="711">
        <row r="1">
          <cell r="J1">
            <v>1.7453292519943295E-2</v>
          </cell>
        </row>
      </sheetData>
      <sheetData sheetId="712"/>
      <sheetData sheetId="713"/>
      <sheetData sheetId="714"/>
      <sheetData sheetId="715"/>
      <sheetData sheetId="716"/>
      <sheetData sheetId="717">
        <row r="1">
          <cell r="J1">
            <v>1.7453292519943295E-2</v>
          </cell>
        </row>
      </sheetData>
      <sheetData sheetId="718"/>
      <sheetData sheetId="719">
        <row r="1">
          <cell r="J1">
            <v>1.7453292519943295E-2</v>
          </cell>
        </row>
      </sheetData>
      <sheetData sheetId="720"/>
      <sheetData sheetId="721"/>
      <sheetData sheetId="722">
        <row r="1">
          <cell r="J1">
            <v>1.7453292519943295E-2</v>
          </cell>
        </row>
      </sheetData>
      <sheetData sheetId="723">
        <row r="1">
          <cell r="J1">
            <v>1.7453292519943295E-2</v>
          </cell>
        </row>
      </sheetData>
      <sheetData sheetId="724">
        <row r="1">
          <cell r="J1">
            <v>1.7453292519943295E-2</v>
          </cell>
        </row>
      </sheetData>
      <sheetData sheetId="725">
        <row r="1">
          <cell r="J1">
            <v>1.7453292519943295E-2</v>
          </cell>
        </row>
      </sheetData>
      <sheetData sheetId="726">
        <row r="1">
          <cell r="J1">
            <v>1.7453292519943295E-2</v>
          </cell>
        </row>
      </sheetData>
      <sheetData sheetId="727">
        <row r="1">
          <cell r="J1">
            <v>1.7453292519943295E-2</v>
          </cell>
        </row>
      </sheetData>
      <sheetData sheetId="728">
        <row r="1">
          <cell r="J1">
            <v>1.7453292519943295E-2</v>
          </cell>
        </row>
      </sheetData>
      <sheetData sheetId="729">
        <row r="1">
          <cell r="J1">
            <v>1.7453292519943295E-2</v>
          </cell>
        </row>
      </sheetData>
      <sheetData sheetId="730">
        <row r="1">
          <cell r="J1">
            <v>1.7453292519943295E-2</v>
          </cell>
        </row>
      </sheetData>
      <sheetData sheetId="731">
        <row r="1">
          <cell r="J1">
            <v>1.7453292519943295E-2</v>
          </cell>
        </row>
      </sheetData>
      <sheetData sheetId="732">
        <row r="1">
          <cell r="J1">
            <v>1.7453292519943295E-2</v>
          </cell>
        </row>
      </sheetData>
      <sheetData sheetId="733">
        <row r="1">
          <cell r="J1">
            <v>1.7453292519943295E-2</v>
          </cell>
        </row>
      </sheetData>
      <sheetData sheetId="734">
        <row r="1">
          <cell r="J1">
            <v>1.7453292519943295E-2</v>
          </cell>
        </row>
      </sheetData>
      <sheetData sheetId="735">
        <row r="1">
          <cell r="J1">
            <v>1.7453292519943295E-2</v>
          </cell>
        </row>
      </sheetData>
      <sheetData sheetId="736">
        <row r="1">
          <cell r="J1">
            <v>1.7453292519943295E-2</v>
          </cell>
        </row>
      </sheetData>
      <sheetData sheetId="737">
        <row r="1">
          <cell r="J1">
            <v>1.7453292519943295E-2</v>
          </cell>
        </row>
      </sheetData>
      <sheetData sheetId="738">
        <row r="1">
          <cell r="J1">
            <v>1.7453292519943295E-2</v>
          </cell>
        </row>
      </sheetData>
      <sheetData sheetId="739">
        <row r="1">
          <cell r="J1">
            <v>1.7453292519943295E-2</v>
          </cell>
        </row>
      </sheetData>
      <sheetData sheetId="740">
        <row r="1">
          <cell r="J1">
            <v>1.7453292519943295E-2</v>
          </cell>
        </row>
      </sheetData>
      <sheetData sheetId="741">
        <row r="1">
          <cell r="J1">
            <v>1.7453292519943295E-2</v>
          </cell>
        </row>
      </sheetData>
      <sheetData sheetId="742">
        <row r="1">
          <cell r="J1">
            <v>1.7453292519943295E-2</v>
          </cell>
        </row>
      </sheetData>
      <sheetData sheetId="743">
        <row r="1">
          <cell r="J1">
            <v>1.7453292519943295E-2</v>
          </cell>
        </row>
      </sheetData>
      <sheetData sheetId="744">
        <row r="1">
          <cell r="J1">
            <v>1.7453292519943295E-2</v>
          </cell>
        </row>
      </sheetData>
      <sheetData sheetId="745">
        <row r="1">
          <cell r="J1">
            <v>1.7453292519943295E-2</v>
          </cell>
        </row>
      </sheetData>
      <sheetData sheetId="746">
        <row r="1">
          <cell r="J1">
            <v>1.7453292519943295E-2</v>
          </cell>
        </row>
      </sheetData>
      <sheetData sheetId="747">
        <row r="1">
          <cell r="J1">
            <v>1.7453292519943295E-2</v>
          </cell>
        </row>
      </sheetData>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row r="1">
          <cell r="J1">
            <v>1.7453292519943295E-2</v>
          </cell>
        </row>
      </sheetData>
      <sheetData sheetId="764">
        <row r="1">
          <cell r="J1">
            <v>1.7453292519943295E-2</v>
          </cell>
        </row>
      </sheetData>
      <sheetData sheetId="765">
        <row r="1">
          <cell r="J1">
            <v>1.7453292519943295E-2</v>
          </cell>
        </row>
      </sheetData>
      <sheetData sheetId="766">
        <row r="1">
          <cell r="J1">
            <v>1.7453292519943295E-2</v>
          </cell>
        </row>
      </sheetData>
      <sheetData sheetId="767">
        <row r="1">
          <cell r="J1">
            <v>1.7453292519943295E-2</v>
          </cell>
        </row>
      </sheetData>
      <sheetData sheetId="768">
        <row r="1">
          <cell r="J1">
            <v>1.7453292519943295E-2</v>
          </cell>
        </row>
      </sheetData>
      <sheetData sheetId="769">
        <row r="1">
          <cell r="J1">
            <v>1.7453292519943295E-2</v>
          </cell>
        </row>
      </sheetData>
      <sheetData sheetId="770">
        <row r="1">
          <cell r="J1">
            <v>1.7453292519943295E-2</v>
          </cell>
        </row>
      </sheetData>
      <sheetData sheetId="771">
        <row r="1">
          <cell r="J1">
            <v>1.7453292519943295E-2</v>
          </cell>
        </row>
      </sheetData>
      <sheetData sheetId="772">
        <row r="1">
          <cell r="J1">
            <v>1.7453292519943295E-2</v>
          </cell>
        </row>
      </sheetData>
      <sheetData sheetId="773">
        <row r="1">
          <cell r="J1">
            <v>1.7453292519943295E-2</v>
          </cell>
        </row>
      </sheetData>
      <sheetData sheetId="774">
        <row r="1">
          <cell r="J1">
            <v>1.7453292519943295E-2</v>
          </cell>
        </row>
      </sheetData>
      <sheetData sheetId="775">
        <row r="1">
          <cell r="J1">
            <v>1.7453292519943295E-2</v>
          </cell>
        </row>
      </sheetData>
      <sheetData sheetId="776">
        <row r="1">
          <cell r="J1">
            <v>1.7453292519943295E-2</v>
          </cell>
        </row>
      </sheetData>
      <sheetData sheetId="777">
        <row r="1">
          <cell r="J1">
            <v>1.7453292519943295E-2</v>
          </cell>
        </row>
      </sheetData>
      <sheetData sheetId="778">
        <row r="1">
          <cell r="J1">
            <v>1.7453292519943295E-2</v>
          </cell>
        </row>
      </sheetData>
      <sheetData sheetId="779">
        <row r="1">
          <cell r="J1">
            <v>1.7453292519943295E-2</v>
          </cell>
        </row>
      </sheetData>
      <sheetData sheetId="780">
        <row r="1">
          <cell r="J1">
            <v>1.7453292519943295E-2</v>
          </cell>
        </row>
      </sheetData>
      <sheetData sheetId="781"/>
      <sheetData sheetId="782"/>
      <sheetData sheetId="783">
        <row r="1">
          <cell r="J1">
            <v>1.7453292519943295E-2</v>
          </cell>
        </row>
      </sheetData>
      <sheetData sheetId="784">
        <row r="1">
          <cell r="J1">
            <v>1.7453292519943295E-2</v>
          </cell>
        </row>
      </sheetData>
      <sheetData sheetId="785">
        <row r="1">
          <cell r="J1">
            <v>1.7453292519943295E-2</v>
          </cell>
        </row>
      </sheetData>
      <sheetData sheetId="786">
        <row r="1">
          <cell r="J1">
            <v>1.7453292519943295E-2</v>
          </cell>
        </row>
      </sheetData>
      <sheetData sheetId="787">
        <row r="1">
          <cell r="J1">
            <v>1.7453292519943295E-2</v>
          </cell>
        </row>
      </sheetData>
      <sheetData sheetId="788">
        <row r="1">
          <cell r="J1">
            <v>1.7453292519943295E-2</v>
          </cell>
        </row>
      </sheetData>
      <sheetData sheetId="789">
        <row r="1">
          <cell r="J1">
            <v>1.7453292519943295E-2</v>
          </cell>
        </row>
      </sheetData>
      <sheetData sheetId="790">
        <row r="1">
          <cell r="J1">
            <v>1.7453292519943295E-2</v>
          </cell>
        </row>
      </sheetData>
      <sheetData sheetId="791">
        <row r="1">
          <cell r="J1">
            <v>1.7453292519943295E-2</v>
          </cell>
        </row>
      </sheetData>
      <sheetData sheetId="792">
        <row r="1">
          <cell r="J1">
            <v>1.7453292519943295E-2</v>
          </cell>
        </row>
      </sheetData>
      <sheetData sheetId="793">
        <row r="1">
          <cell r="J1">
            <v>1.7453292519943295E-2</v>
          </cell>
        </row>
      </sheetData>
      <sheetData sheetId="794">
        <row r="1">
          <cell r="J1">
            <v>1.7453292519943295E-2</v>
          </cell>
        </row>
      </sheetData>
      <sheetData sheetId="795">
        <row r="1">
          <cell r="J1">
            <v>1.7453292519943295E-2</v>
          </cell>
        </row>
      </sheetData>
      <sheetData sheetId="796">
        <row r="1">
          <cell r="J1">
            <v>1.7453292519943295E-2</v>
          </cell>
        </row>
      </sheetData>
      <sheetData sheetId="797">
        <row r="1">
          <cell r="J1">
            <v>1.7453292519943295E-2</v>
          </cell>
        </row>
      </sheetData>
      <sheetData sheetId="798">
        <row r="1">
          <cell r="J1">
            <v>1.7453292519943295E-2</v>
          </cell>
        </row>
      </sheetData>
      <sheetData sheetId="799">
        <row r="1">
          <cell r="J1">
            <v>1.7453292519943295E-2</v>
          </cell>
        </row>
      </sheetData>
      <sheetData sheetId="800">
        <row r="1">
          <cell r="J1">
            <v>1.7453292519943295E-2</v>
          </cell>
        </row>
      </sheetData>
      <sheetData sheetId="801">
        <row r="1">
          <cell r="J1">
            <v>1.7453292519943295E-2</v>
          </cell>
        </row>
      </sheetData>
      <sheetData sheetId="802">
        <row r="1">
          <cell r="J1">
            <v>1.7453292519943295E-2</v>
          </cell>
        </row>
      </sheetData>
      <sheetData sheetId="803">
        <row r="1">
          <cell r="J1">
            <v>1.7453292519943295E-2</v>
          </cell>
        </row>
      </sheetData>
      <sheetData sheetId="804">
        <row r="1">
          <cell r="J1">
            <v>1.7453292519943295E-2</v>
          </cell>
        </row>
      </sheetData>
      <sheetData sheetId="805">
        <row r="1">
          <cell r="J1">
            <v>1.7453292519943295E-2</v>
          </cell>
        </row>
      </sheetData>
      <sheetData sheetId="806">
        <row r="1">
          <cell r="J1">
            <v>1.7453292519943295E-2</v>
          </cell>
        </row>
      </sheetData>
      <sheetData sheetId="807">
        <row r="1">
          <cell r="J1">
            <v>1.7453292519943295E-2</v>
          </cell>
        </row>
      </sheetData>
      <sheetData sheetId="808">
        <row r="1">
          <cell r="J1">
            <v>1.7453292519943295E-2</v>
          </cell>
        </row>
      </sheetData>
      <sheetData sheetId="809">
        <row r="1">
          <cell r="J1">
            <v>1.7453292519943295E-2</v>
          </cell>
        </row>
      </sheetData>
      <sheetData sheetId="810">
        <row r="1">
          <cell r="J1">
            <v>1.7453292519943295E-2</v>
          </cell>
        </row>
      </sheetData>
      <sheetData sheetId="811">
        <row r="1">
          <cell r="J1">
            <v>1.7453292519943295E-2</v>
          </cell>
        </row>
      </sheetData>
      <sheetData sheetId="812">
        <row r="1">
          <cell r="J1">
            <v>1.7453292519943295E-2</v>
          </cell>
        </row>
      </sheetData>
      <sheetData sheetId="813">
        <row r="1">
          <cell r="J1">
            <v>1.7453292519943295E-2</v>
          </cell>
        </row>
      </sheetData>
      <sheetData sheetId="814">
        <row r="1">
          <cell r="J1">
            <v>1.7453292519943295E-2</v>
          </cell>
        </row>
      </sheetData>
      <sheetData sheetId="815">
        <row r="1">
          <cell r="J1">
            <v>1.7453292519943295E-2</v>
          </cell>
        </row>
      </sheetData>
      <sheetData sheetId="816">
        <row r="1">
          <cell r="J1">
            <v>1.7453292519943295E-2</v>
          </cell>
        </row>
      </sheetData>
      <sheetData sheetId="817">
        <row r="1">
          <cell r="J1">
            <v>1.7453292519943295E-2</v>
          </cell>
        </row>
      </sheetData>
      <sheetData sheetId="818">
        <row r="1">
          <cell r="J1">
            <v>1.7453292519943295E-2</v>
          </cell>
        </row>
      </sheetData>
      <sheetData sheetId="819">
        <row r="1">
          <cell r="J1">
            <v>1.7453292519943295E-2</v>
          </cell>
        </row>
      </sheetData>
      <sheetData sheetId="820">
        <row r="1">
          <cell r="J1">
            <v>1.7453292519943295E-2</v>
          </cell>
        </row>
      </sheetData>
      <sheetData sheetId="821">
        <row r="1">
          <cell r="J1">
            <v>1.7453292519943295E-2</v>
          </cell>
        </row>
      </sheetData>
      <sheetData sheetId="822">
        <row r="1">
          <cell r="J1">
            <v>1.7453292519943295E-2</v>
          </cell>
        </row>
      </sheetData>
      <sheetData sheetId="823">
        <row r="1">
          <cell r="J1">
            <v>1.7453292519943295E-2</v>
          </cell>
        </row>
      </sheetData>
      <sheetData sheetId="824">
        <row r="1">
          <cell r="J1">
            <v>1.7453292519943295E-2</v>
          </cell>
        </row>
      </sheetData>
      <sheetData sheetId="825">
        <row r="1">
          <cell r="J1">
            <v>1.7453292519943295E-2</v>
          </cell>
        </row>
      </sheetData>
      <sheetData sheetId="826">
        <row r="1">
          <cell r="J1">
            <v>1.7453292519943295E-2</v>
          </cell>
        </row>
      </sheetData>
      <sheetData sheetId="827">
        <row r="1">
          <cell r="J1">
            <v>1.7453292519943295E-2</v>
          </cell>
        </row>
      </sheetData>
      <sheetData sheetId="828">
        <row r="1">
          <cell r="J1">
            <v>1.7453292519943295E-2</v>
          </cell>
        </row>
      </sheetData>
      <sheetData sheetId="829">
        <row r="1">
          <cell r="J1">
            <v>1.7453292519943295E-2</v>
          </cell>
        </row>
      </sheetData>
      <sheetData sheetId="830">
        <row r="1">
          <cell r="J1">
            <v>1.7453292519943295E-2</v>
          </cell>
        </row>
      </sheetData>
      <sheetData sheetId="831">
        <row r="1">
          <cell r="J1">
            <v>1.7453292519943295E-2</v>
          </cell>
        </row>
      </sheetData>
      <sheetData sheetId="832">
        <row r="1">
          <cell r="J1">
            <v>1.7453292519943295E-2</v>
          </cell>
        </row>
      </sheetData>
      <sheetData sheetId="833">
        <row r="1">
          <cell r="J1">
            <v>1.7453292519943295E-2</v>
          </cell>
        </row>
      </sheetData>
      <sheetData sheetId="834">
        <row r="1">
          <cell r="J1">
            <v>1.7453292519943295E-2</v>
          </cell>
        </row>
      </sheetData>
      <sheetData sheetId="835">
        <row r="1">
          <cell r="J1">
            <v>1.7453292519943295E-2</v>
          </cell>
        </row>
      </sheetData>
      <sheetData sheetId="836">
        <row r="1">
          <cell r="J1">
            <v>1.7453292519943295E-2</v>
          </cell>
        </row>
      </sheetData>
      <sheetData sheetId="837">
        <row r="1">
          <cell r="J1">
            <v>1.7453292519943295E-2</v>
          </cell>
        </row>
      </sheetData>
      <sheetData sheetId="838">
        <row r="1">
          <cell r="J1">
            <v>1.7453292519943295E-2</v>
          </cell>
        </row>
      </sheetData>
      <sheetData sheetId="839">
        <row r="1">
          <cell r="J1">
            <v>1.7453292519943295E-2</v>
          </cell>
        </row>
      </sheetData>
      <sheetData sheetId="840">
        <row r="1">
          <cell r="J1">
            <v>1.7453292519943295E-2</v>
          </cell>
        </row>
      </sheetData>
      <sheetData sheetId="841">
        <row r="1">
          <cell r="J1">
            <v>1.7453292519943295E-2</v>
          </cell>
        </row>
      </sheetData>
      <sheetData sheetId="842">
        <row r="1">
          <cell r="J1">
            <v>1.7453292519943295E-2</v>
          </cell>
        </row>
      </sheetData>
      <sheetData sheetId="843">
        <row r="1">
          <cell r="J1">
            <v>1.7453292519943295E-2</v>
          </cell>
        </row>
      </sheetData>
      <sheetData sheetId="844">
        <row r="1">
          <cell r="J1">
            <v>1.7453292519943295E-2</v>
          </cell>
        </row>
      </sheetData>
      <sheetData sheetId="845">
        <row r="1">
          <cell r="J1">
            <v>1.7453292519943295E-2</v>
          </cell>
        </row>
      </sheetData>
      <sheetData sheetId="846">
        <row r="1">
          <cell r="J1">
            <v>1.7453292519943295E-2</v>
          </cell>
        </row>
      </sheetData>
      <sheetData sheetId="847">
        <row r="1">
          <cell r="J1">
            <v>1.7453292519943295E-2</v>
          </cell>
        </row>
      </sheetData>
      <sheetData sheetId="848">
        <row r="1">
          <cell r="J1">
            <v>1.7453292519943295E-2</v>
          </cell>
        </row>
      </sheetData>
      <sheetData sheetId="849">
        <row r="1">
          <cell r="J1">
            <v>1.7453292519943295E-2</v>
          </cell>
        </row>
      </sheetData>
      <sheetData sheetId="850">
        <row r="1">
          <cell r="J1">
            <v>1.7453292519943295E-2</v>
          </cell>
        </row>
      </sheetData>
      <sheetData sheetId="851">
        <row r="1">
          <cell r="J1">
            <v>1.7453292519943295E-2</v>
          </cell>
        </row>
      </sheetData>
      <sheetData sheetId="852">
        <row r="1">
          <cell r="J1">
            <v>1.7453292519943295E-2</v>
          </cell>
        </row>
      </sheetData>
      <sheetData sheetId="853">
        <row r="1">
          <cell r="J1">
            <v>1.7453292519943295E-2</v>
          </cell>
        </row>
      </sheetData>
      <sheetData sheetId="854">
        <row r="1">
          <cell r="J1">
            <v>1.7453292519943295E-2</v>
          </cell>
        </row>
      </sheetData>
      <sheetData sheetId="855">
        <row r="1">
          <cell r="J1">
            <v>1.7453292519943295E-2</v>
          </cell>
        </row>
      </sheetData>
      <sheetData sheetId="856">
        <row r="1">
          <cell r="J1">
            <v>1.7453292519943295E-2</v>
          </cell>
        </row>
      </sheetData>
      <sheetData sheetId="857">
        <row r="1">
          <cell r="J1">
            <v>1.7453292519943295E-2</v>
          </cell>
        </row>
      </sheetData>
      <sheetData sheetId="858">
        <row r="1">
          <cell r="J1">
            <v>1.7453292519943295E-2</v>
          </cell>
        </row>
      </sheetData>
      <sheetData sheetId="859">
        <row r="1">
          <cell r="J1">
            <v>1.7453292519943295E-2</v>
          </cell>
        </row>
      </sheetData>
      <sheetData sheetId="860">
        <row r="1">
          <cell r="J1">
            <v>1.7453292519943295E-2</v>
          </cell>
        </row>
      </sheetData>
      <sheetData sheetId="861">
        <row r="1">
          <cell r="J1">
            <v>1.7453292519943295E-2</v>
          </cell>
        </row>
      </sheetData>
      <sheetData sheetId="862">
        <row r="1">
          <cell r="J1">
            <v>1.7453292519943295E-2</v>
          </cell>
        </row>
      </sheetData>
      <sheetData sheetId="863">
        <row r="1">
          <cell r="J1">
            <v>1.7453292519943295E-2</v>
          </cell>
        </row>
      </sheetData>
      <sheetData sheetId="864">
        <row r="1">
          <cell r="J1">
            <v>1.7453292519943295E-2</v>
          </cell>
        </row>
      </sheetData>
      <sheetData sheetId="865">
        <row r="1">
          <cell r="J1">
            <v>1.7453292519943295E-2</v>
          </cell>
        </row>
      </sheetData>
      <sheetData sheetId="866">
        <row r="1">
          <cell r="J1">
            <v>1.7453292519943295E-2</v>
          </cell>
        </row>
      </sheetData>
      <sheetData sheetId="867">
        <row r="1">
          <cell r="J1">
            <v>1.7453292519943295E-2</v>
          </cell>
        </row>
      </sheetData>
      <sheetData sheetId="868">
        <row r="1">
          <cell r="J1">
            <v>1.7453292519943295E-2</v>
          </cell>
        </row>
      </sheetData>
      <sheetData sheetId="869">
        <row r="1">
          <cell r="J1">
            <v>1.7453292519943295E-2</v>
          </cell>
        </row>
      </sheetData>
      <sheetData sheetId="870">
        <row r="1">
          <cell r="J1">
            <v>1.7453292519943295E-2</v>
          </cell>
        </row>
      </sheetData>
      <sheetData sheetId="871">
        <row r="1">
          <cell r="J1">
            <v>1.7453292519943295E-2</v>
          </cell>
        </row>
      </sheetData>
      <sheetData sheetId="872">
        <row r="1">
          <cell r="J1">
            <v>1.7453292519943295E-2</v>
          </cell>
        </row>
      </sheetData>
      <sheetData sheetId="873">
        <row r="1">
          <cell r="J1">
            <v>1.7453292519943295E-2</v>
          </cell>
        </row>
      </sheetData>
      <sheetData sheetId="874">
        <row r="1">
          <cell r="J1">
            <v>1.7453292519943295E-2</v>
          </cell>
        </row>
      </sheetData>
      <sheetData sheetId="875">
        <row r="1">
          <cell r="J1">
            <v>1.7453292519943295E-2</v>
          </cell>
        </row>
      </sheetData>
      <sheetData sheetId="876">
        <row r="1">
          <cell r="J1">
            <v>1.7453292519943295E-2</v>
          </cell>
        </row>
      </sheetData>
      <sheetData sheetId="877">
        <row r="1">
          <cell r="J1">
            <v>1.7453292519943295E-2</v>
          </cell>
        </row>
      </sheetData>
      <sheetData sheetId="878">
        <row r="1">
          <cell r="J1">
            <v>1.7453292519943295E-2</v>
          </cell>
        </row>
      </sheetData>
      <sheetData sheetId="879">
        <row r="1">
          <cell r="J1">
            <v>1.7453292519943295E-2</v>
          </cell>
        </row>
      </sheetData>
      <sheetData sheetId="880">
        <row r="1">
          <cell r="J1">
            <v>1.7453292519943295E-2</v>
          </cell>
        </row>
      </sheetData>
      <sheetData sheetId="881">
        <row r="1">
          <cell r="J1">
            <v>1.7453292519943295E-2</v>
          </cell>
        </row>
      </sheetData>
      <sheetData sheetId="882">
        <row r="1">
          <cell r="J1">
            <v>1.7453292519943295E-2</v>
          </cell>
        </row>
      </sheetData>
      <sheetData sheetId="883">
        <row r="1">
          <cell r="J1">
            <v>1.7453292519943295E-2</v>
          </cell>
        </row>
      </sheetData>
      <sheetData sheetId="884">
        <row r="1">
          <cell r="J1">
            <v>1.7453292519943295E-2</v>
          </cell>
        </row>
      </sheetData>
      <sheetData sheetId="885">
        <row r="1">
          <cell r="J1">
            <v>1.7453292519943295E-2</v>
          </cell>
        </row>
      </sheetData>
      <sheetData sheetId="886">
        <row r="1">
          <cell r="J1">
            <v>1.7453292519943295E-2</v>
          </cell>
        </row>
      </sheetData>
      <sheetData sheetId="887">
        <row r="1">
          <cell r="J1">
            <v>1.7453292519943295E-2</v>
          </cell>
        </row>
      </sheetData>
      <sheetData sheetId="888">
        <row r="1">
          <cell r="J1">
            <v>1.7453292519943295E-2</v>
          </cell>
        </row>
      </sheetData>
      <sheetData sheetId="889">
        <row r="1">
          <cell r="J1">
            <v>1.7453292519943295E-2</v>
          </cell>
        </row>
      </sheetData>
      <sheetData sheetId="890">
        <row r="1">
          <cell r="J1">
            <v>1.7453292519943295E-2</v>
          </cell>
        </row>
      </sheetData>
      <sheetData sheetId="891">
        <row r="1">
          <cell r="J1">
            <v>1.7453292519943295E-2</v>
          </cell>
        </row>
      </sheetData>
      <sheetData sheetId="892">
        <row r="1">
          <cell r="J1">
            <v>1.7453292519943295E-2</v>
          </cell>
        </row>
      </sheetData>
      <sheetData sheetId="893">
        <row r="1">
          <cell r="J1">
            <v>1.7453292519943295E-2</v>
          </cell>
        </row>
      </sheetData>
      <sheetData sheetId="894">
        <row r="1">
          <cell r="J1">
            <v>1.7453292519943295E-2</v>
          </cell>
        </row>
      </sheetData>
      <sheetData sheetId="895">
        <row r="1">
          <cell r="J1">
            <v>1.7453292519943295E-2</v>
          </cell>
        </row>
      </sheetData>
      <sheetData sheetId="896">
        <row r="1">
          <cell r="J1">
            <v>1.7453292519943295E-2</v>
          </cell>
        </row>
      </sheetData>
      <sheetData sheetId="897">
        <row r="1">
          <cell r="J1">
            <v>1.7453292519943295E-2</v>
          </cell>
        </row>
      </sheetData>
      <sheetData sheetId="898">
        <row r="1">
          <cell r="J1">
            <v>1.7453292519943295E-2</v>
          </cell>
        </row>
      </sheetData>
      <sheetData sheetId="899">
        <row r="1">
          <cell r="J1">
            <v>1.7453292519943295E-2</v>
          </cell>
        </row>
      </sheetData>
      <sheetData sheetId="900">
        <row r="1">
          <cell r="J1">
            <v>1.7453292519943295E-2</v>
          </cell>
        </row>
      </sheetData>
      <sheetData sheetId="901">
        <row r="1">
          <cell r="J1">
            <v>1.7453292519943295E-2</v>
          </cell>
        </row>
      </sheetData>
      <sheetData sheetId="902">
        <row r="1">
          <cell r="J1">
            <v>1.7453292519943295E-2</v>
          </cell>
        </row>
      </sheetData>
      <sheetData sheetId="903">
        <row r="1">
          <cell r="J1">
            <v>1.7453292519943295E-2</v>
          </cell>
        </row>
      </sheetData>
      <sheetData sheetId="904">
        <row r="1">
          <cell r="J1">
            <v>1.7453292519943295E-2</v>
          </cell>
        </row>
      </sheetData>
      <sheetData sheetId="905">
        <row r="1">
          <cell r="J1">
            <v>1.7453292519943295E-2</v>
          </cell>
        </row>
      </sheetData>
      <sheetData sheetId="906">
        <row r="1">
          <cell r="J1">
            <v>1.7453292519943295E-2</v>
          </cell>
        </row>
      </sheetData>
      <sheetData sheetId="907">
        <row r="1">
          <cell r="J1">
            <v>1.7453292519943295E-2</v>
          </cell>
        </row>
      </sheetData>
      <sheetData sheetId="908">
        <row r="1">
          <cell r="J1">
            <v>1.7453292519943295E-2</v>
          </cell>
        </row>
      </sheetData>
      <sheetData sheetId="909">
        <row r="1">
          <cell r="J1">
            <v>1.7453292519943295E-2</v>
          </cell>
        </row>
      </sheetData>
      <sheetData sheetId="910">
        <row r="1">
          <cell r="J1">
            <v>1.7453292519943295E-2</v>
          </cell>
        </row>
      </sheetData>
      <sheetData sheetId="911">
        <row r="1">
          <cell r="J1">
            <v>1.7453292519943295E-2</v>
          </cell>
        </row>
      </sheetData>
      <sheetData sheetId="912">
        <row r="1">
          <cell r="J1">
            <v>1.7453292519943295E-2</v>
          </cell>
        </row>
      </sheetData>
      <sheetData sheetId="913">
        <row r="1">
          <cell r="J1">
            <v>1.7453292519943295E-2</v>
          </cell>
        </row>
      </sheetData>
      <sheetData sheetId="914">
        <row r="1">
          <cell r="J1">
            <v>1.7453292519943295E-2</v>
          </cell>
        </row>
      </sheetData>
      <sheetData sheetId="915">
        <row r="1">
          <cell r="J1">
            <v>1.7453292519943295E-2</v>
          </cell>
        </row>
      </sheetData>
      <sheetData sheetId="916">
        <row r="1">
          <cell r="J1">
            <v>1.7453292519943295E-2</v>
          </cell>
        </row>
      </sheetData>
      <sheetData sheetId="917">
        <row r="1">
          <cell r="J1">
            <v>1.7453292519943295E-2</v>
          </cell>
        </row>
      </sheetData>
      <sheetData sheetId="918">
        <row r="1">
          <cell r="J1">
            <v>1.7453292519943295E-2</v>
          </cell>
        </row>
      </sheetData>
      <sheetData sheetId="919">
        <row r="1">
          <cell r="J1">
            <v>1.7453292519943295E-2</v>
          </cell>
        </row>
      </sheetData>
      <sheetData sheetId="920">
        <row r="1">
          <cell r="J1">
            <v>1.7453292519943295E-2</v>
          </cell>
        </row>
      </sheetData>
      <sheetData sheetId="921">
        <row r="1">
          <cell r="J1">
            <v>1.7453292519943295E-2</v>
          </cell>
        </row>
      </sheetData>
      <sheetData sheetId="922">
        <row r="1">
          <cell r="J1">
            <v>1.7453292519943295E-2</v>
          </cell>
        </row>
      </sheetData>
      <sheetData sheetId="923">
        <row r="1">
          <cell r="J1">
            <v>1.7453292519943295E-2</v>
          </cell>
        </row>
      </sheetData>
      <sheetData sheetId="924">
        <row r="1">
          <cell r="J1">
            <v>1.7453292519943295E-2</v>
          </cell>
        </row>
      </sheetData>
      <sheetData sheetId="925">
        <row r="1">
          <cell r="J1">
            <v>1.7453292519943295E-2</v>
          </cell>
        </row>
      </sheetData>
      <sheetData sheetId="926">
        <row r="1">
          <cell r="J1">
            <v>1.7453292519943295E-2</v>
          </cell>
        </row>
      </sheetData>
      <sheetData sheetId="927">
        <row r="1">
          <cell r="J1">
            <v>1.7453292519943295E-2</v>
          </cell>
        </row>
      </sheetData>
      <sheetData sheetId="928">
        <row r="1">
          <cell r="J1">
            <v>1.7453292519943295E-2</v>
          </cell>
        </row>
      </sheetData>
      <sheetData sheetId="929">
        <row r="1">
          <cell r="J1">
            <v>1.7453292519943295E-2</v>
          </cell>
        </row>
      </sheetData>
      <sheetData sheetId="930">
        <row r="1">
          <cell r="J1">
            <v>1.7453292519943295E-2</v>
          </cell>
        </row>
      </sheetData>
      <sheetData sheetId="931">
        <row r="1">
          <cell r="J1">
            <v>1.7453292519943295E-2</v>
          </cell>
        </row>
      </sheetData>
      <sheetData sheetId="932">
        <row r="1">
          <cell r="J1">
            <v>1.7453292519943295E-2</v>
          </cell>
        </row>
      </sheetData>
      <sheetData sheetId="933">
        <row r="1">
          <cell r="J1">
            <v>1.7453292519943295E-2</v>
          </cell>
        </row>
      </sheetData>
      <sheetData sheetId="934">
        <row r="1">
          <cell r="J1">
            <v>1.7453292519943295E-2</v>
          </cell>
        </row>
      </sheetData>
      <sheetData sheetId="935">
        <row r="1">
          <cell r="J1">
            <v>1.7453292519943295E-2</v>
          </cell>
        </row>
      </sheetData>
      <sheetData sheetId="936">
        <row r="1">
          <cell r="J1">
            <v>1.7453292519943295E-2</v>
          </cell>
        </row>
      </sheetData>
      <sheetData sheetId="937">
        <row r="1">
          <cell r="J1">
            <v>1.7453292519943295E-2</v>
          </cell>
        </row>
      </sheetData>
      <sheetData sheetId="938">
        <row r="1">
          <cell r="J1">
            <v>1.7453292519943295E-2</v>
          </cell>
        </row>
      </sheetData>
      <sheetData sheetId="939">
        <row r="1">
          <cell r="J1">
            <v>1.7453292519943295E-2</v>
          </cell>
        </row>
      </sheetData>
      <sheetData sheetId="940">
        <row r="1">
          <cell r="J1">
            <v>1.7453292519943295E-2</v>
          </cell>
        </row>
      </sheetData>
      <sheetData sheetId="941">
        <row r="1">
          <cell r="J1">
            <v>1.7453292519943295E-2</v>
          </cell>
        </row>
      </sheetData>
      <sheetData sheetId="942">
        <row r="1">
          <cell r="J1">
            <v>1.7453292519943295E-2</v>
          </cell>
        </row>
      </sheetData>
      <sheetData sheetId="943">
        <row r="1">
          <cell r="J1">
            <v>1.7453292519943295E-2</v>
          </cell>
        </row>
      </sheetData>
      <sheetData sheetId="944">
        <row r="1">
          <cell r="J1">
            <v>1.7453292519943295E-2</v>
          </cell>
        </row>
      </sheetData>
      <sheetData sheetId="945">
        <row r="1">
          <cell r="J1">
            <v>1.7453292519943295E-2</v>
          </cell>
        </row>
      </sheetData>
      <sheetData sheetId="946">
        <row r="1">
          <cell r="J1">
            <v>1.7453292519943295E-2</v>
          </cell>
        </row>
      </sheetData>
      <sheetData sheetId="947">
        <row r="1">
          <cell r="J1">
            <v>1.7453292519943295E-2</v>
          </cell>
        </row>
      </sheetData>
      <sheetData sheetId="948">
        <row r="1">
          <cell r="J1">
            <v>1.7453292519943295E-2</v>
          </cell>
        </row>
      </sheetData>
      <sheetData sheetId="949">
        <row r="1">
          <cell r="J1">
            <v>1.7453292519943295E-2</v>
          </cell>
        </row>
      </sheetData>
      <sheetData sheetId="950">
        <row r="1">
          <cell r="J1">
            <v>1.7453292519943295E-2</v>
          </cell>
        </row>
      </sheetData>
      <sheetData sheetId="951">
        <row r="1">
          <cell r="J1">
            <v>1.7453292519943295E-2</v>
          </cell>
        </row>
      </sheetData>
      <sheetData sheetId="952">
        <row r="1">
          <cell r="J1">
            <v>1.7453292519943295E-2</v>
          </cell>
        </row>
      </sheetData>
      <sheetData sheetId="953">
        <row r="1">
          <cell r="J1">
            <v>1.7453292519943295E-2</v>
          </cell>
        </row>
      </sheetData>
      <sheetData sheetId="954">
        <row r="1">
          <cell r="J1">
            <v>1.7453292519943295E-2</v>
          </cell>
        </row>
      </sheetData>
      <sheetData sheetId="955">
        <row r="1">
          <cell r="J1">
            <v>1.7453292519943295E-2</v>
          </cell>
        </row>
      </sheetData>
      <sheetData sheetId="956">
        <row r="1">
          <cell r="J1">
            <v>1.7453292519943295E-2</v>
          </cell>
        </row>
      </sheetData>
      <sheetData sheetId="957">
        <row r="1">
          <cell r="J1">
            <v>1.7453292519943295E-2</v>
          </cell>
        </row>
      </sheetData>
      <sheetData sheetId="958">
        <row r="1">
          <cell r="J1">
            <v>1.7453292519943295E-2</v>
          </cell>
        </row>
      </sheetData>
      <sheetData sheetId="959">
        <row r="1">
          <cell r="J1">
            <v>1.7453292519943295E-2</v>
          </cell>
        </row>
      </sheetData>
      <sheetData sheetId="960">
        <row r="1">
          <cell r="J1">
            <v>1.7453292519943295E-2</v>
          </cell>
        </row>
      </sheetData>
      <sheetData sheetId="961">
        <row r="1">
          <cell r="J1">
            <v>1.7453292519943295E-2</v>
          </cell>
        </row>
      </sheetData>
      <sheetData sheetId="962">
        <row r="1">
          <cell r="J1">
            <v>1.7453292519943295E-2</v>
          </cell>
        </row>
      </sheetData>
      <sheetData sheetId="963">
        <row r="1">
          <cell r="J1">
            <v>1.7453292519943295E-2</v>
          </cell>
        </row>
      </sheetData>
      <sheetData sheetId="964">
        <row r="1">
          <cell r="J1">
            <v>1.7453292519943295E-2</v>
          </cell>
        </row>
      </sheetData>
      <sheetData sheetId="965">
        <row r="1">
          <cell r="J1">
            <v>1.7453292519943295E-2</v>
          </cell>
        </row>
      </sheetData>
      <sheetData sheetId="966">
        <row r="1">
          <cell r="J1">
            <v>1.7453292519943295E-2</v>
          </cell>
        </row>
      </sheetData>
      <sheetData sheetId="967">
        <row r="1">
          <cell r="J1">
            <v>1.7453292519943295E-2</v>
          </cell>
        </row>
      </sheetData>
      <sheetData sheetId="968">
        <row r="1">
          <cell r="J1">
            <v>1.7453292519943295E-2</v>
          </cell>
        </row>
      </sheetData>
      <sheetData sheetId="969">
        <row r="1">
          <cell r="J1">
            <v>1.7453292519943295E-2</v>
          </cell>
        </row>
      </sheetData>
      <sheetData sheetId="970">
        <row r="1">
          <cell r="J1">
            <v>1.7453292519943295E-2</v>
          </cell>
        </row>
      </sheetData>
      <sheetData sheetId="971">
        <row r="1">
          <cell r="J1">
            <v>1.7453292519943295E-2</v>
          </cell>
        </row>
      </sheetData>
      <sheetData sheetId="972">
        <row r="1">
          <cell r="J1">
            <v>1.7453292519943295E-2</v>
          </cell>
        </row>
      </sheetData>
      <sheetData sheetId="973">
        <row r="1">
          <cell r="J1">
            <v>1.7453292519943295E-2</v>
          </cell>
        </row>
      </sheetData>
      <sheetData sheetId="974">
        <row r="1">
          <cell r="J1">
            <v>1.7453292519943295E-2</v>
          </cell>
        </row>
      </sheetData>
      <sheetData sheetId="975">
        <row r="1">
          <cell r="J1">
            <v>1.7453292519943295E-2</v>
          </cell>
        </row>
      </sheetData>
      <sheetData sheetId="976">
        <row r="1">
          <cell r="J1">
            <v>1.7453292519943295E-2</v>
          </cell>
        </row>
      </sheetData>
      <sheetData sheetId="977">
        <row r="1">
          <cell r="J1">
            <v>1.7453292519943295E-2</v>
          </cell>
        </row>
      </sheetData>
      <sheetData sheetId="978">
        <row r="1">
          <cell r="J1">
            <v>1.7453292519943295E-2</v>
          </cell>
        </row>
      </sheetData>
      <sheetData sheetId="979">
        <row r="1">
          <cell r="J1">
            <v>1.7453292519943295E-2</v>
          </cell>
        </row>
      </sheetData>
      <sheetData sheetId="980">
        <row r="1">
          <cell r="J1">
            <v>1.7453292519943295E-2</v>
          </cell>
        </row>
      </sheetData>
      <sheetData sheetId="981">
        <row r="1">
          <cell r="J1">
            <v>1.7453292519943295E-2</v>
          </cell>
        </row>
      </sheetData>
      <sheetData sheetId="982">
        <row r="1">
          <cell r="J1">
            <v>1.7453292519943295E-2</v>
          </cell>
        </row>
      </sheetData>
      <sheetData sheetId="983">
        <row r="1">
          <cell r="J1">
            <v>1.7453292519943295E-2</v>
          </cell>
        </row>
      </sheetData>
      <sheetData sheetId="984">
        <row r="1">
          <cell r="J1">
            <v>1.7453292519943295E-2</v>
          </cell>
        </row>
      </sheetData>
      <sheetData sheetId="985">
        <row r="1">
          <cell r="J1">
            <v>1.7453292519943295E-2</v>
          </cell>
        </row>
      </sheetData>
      <sheetData sheetId="986">
        <row r="1">
          <cell r="J1">
            <v>1.7453292519943295E-2</v>
          </cell>
        </row>
      </sheetData>
      <sheetData sheetId="987">
        <row r="1">
          <cell r="J1">
            <v>1.7453292519943295E-2</v>
          </cell>
        </row>
      </sheetData>
      <sheetData sheetId="988">
        <row r="1">
          <cell r="J1">
            <v>1.7453292519943295E-2</v>
          </cell>
        </row>
      </sheetData>
      <sheetData sheetId="989">
        <row r="1">
          <cell r="J1">
            <v>1.7453292519943295E-2</v>
          </cell>
        </row>
      </sheetData>
      <sheetData sheetId="990">
        <row r="1">
          <cell r="J1">
            <v>1.7453292519943295E-2</v>
          </cell>
        </row>
      </sheetData>
      <sheetData sheetId="991">
        <row r="1">
          <cell r="J1">
            <v>1.7453292519943295E-2</v>
          </cell>
        </row>
      </sheetData>
      <sheetData sheetId="992">
        <row r="1">
          <cell r="J1">
            <v>1.7453292519943295E-2</v>
          </cell>
        </row>
      </sheetData>
      <sheetData sheetId="993">
        <row r="1">
          <cell r="J1">
            <v>1.7453292519943295E-2</v>
          </cell>
        </row>
      </sheetData>
      <sheetData sheetId="994">
        <row r="1">
          <cell r="J1">
            <v>1.7453292519943295E-2</v>
          </cell>
        </row>
      </sheetData>
      <sheetData sheetId="995">
        <row r="1">
          <cell r="J1">
            <v>1.7453292519943295E-2</v>
          </cell>
        </row>
      </sheetData>
      <sheetData sheetId="996">
        <row r="1">
          <cell r="J1">
            <v>1.7453292519943295E-2</v>
          </cell>
        </row>
      </sheetData>
      <sheetData sheetId="997">
        <row r="1">
          <cell r="J1">
            <v>1.7453292519943295E-2</v>
          </cell>
        </row>
      </sheetData>
      <sheetData sheetId="998">
        <row r="1">
          <cell r="J1">
            <v>1.7453292519943295E-2</v>
          </cell>
        </row>
      </sheetData>
      <sheetData sheetId="999">
        <row r="1">
          <cell r="J1">
            <v>1.7453292519943295E-2</v>
          </cell>
        </row>
      </sheetData>
      <sheetData sheetId="1000">
        <row r="1">
          <cell r="J1">
            <v>1.7453292519943295E-2</v>
          </cell>
        </row>
      </sheetData>
      <sheetData sheetId="1001">
        <row r="1">
          <cell r="J1">
            <v>1.7453292519943295E-2</v>
          </cell>
        </row>
      </sheetData>
      <sheetData sheetId="1002">
        <row r="1">
          <cell r="J1">
            <v>1.7453292519943295E-2</v>
          </cell>
        </row>
      </sheetData>
      <sheetData sheetId="1003">
        <row r="1">
          <cell r="J1">
            <v>1.7453292519943295E-2</v>
          </cell>
        </row>
      </sheetData>
      <sheetData sheetId="1004">
        <row r="1">
          <cell r="J1">
            <v>1.7453292519943295E-2</v>
          </cell>
        </row>
      </sheetData>
      <sheetData sheetId="1005">
        <row r="1">
          <cell r="J1">
            <v>1.7453292519943295E-2</v>
          </cell>
        </row>
      </sheetData>
      <sheetData sheetId="1006">
        <row r="1">
          <cell r="J1">
            <v>1.7453292519943295E-2</v>
          </cell>
        </row>
      </sheetData>
      <sheetData sheetId="1007">
        <row r="1">
          <cell r="J1">
            <v>1.7453292519943295E-2</v>
          </cell>
        </row>
      </sheetData>
      <sheetData sheetId="1008">
        <row r="1">
          <cell r="J1">
            <v>1.7453292519943295E-2</v>
          </cell>
        </row>
      </sheetData>
      <sheetData sheetId="1009">
        <row r="1">
          <cell r="J1">
            <v>1.7453292519943295E-2</v>
          </cell>
        </row>
      </sheetData>
      <sheetData sheetId="1010">
        <row r="1">
          <cell r="J1">
            <v>1.7453292519943295E-2</v>
          </cell>
        </row>
      </sheetData>
      <sheetData sheetId="1011">
        <row r="1">
          <cell r="J1">
            <v>1.7453292519943295E-2</v>
          </cell>
        </row>
      </sheetData>
      <sheetData sheetId="1012">
        <row r="1">
          <cell r="J1">
            <v>1.7453292519943295E-2</v>
          </cell>
        </row>
      </sheetData>
      <sheetData sheetId="1013">
        <row r="1">
          <cell r="J1">
            <v>1.7453292519943295E-2</v>
          </cell>
        </row>
      </sheetData>
      <sheetData sheetId="1014">
        <row r="1">
          <cell r="J1">
            <v>1.7453292519943295E-2</v>
          </cell>
        </row>
      </sheetData>
      <sheetData sheetId="1015">
        <row r="1">
          <cell r="J1">
            <v>1.7453292519943295E-2</v>
          </cell>
        </row>
      </sheetData>
      <sheetData sheetId="1016">
        <row r="1">
          <cell r="J1">
            <v>1.7453292519943295E-2</v>
          </cell>
        </row>
      </sheetData>
      <sheetData sheetId="1017">
        <row r="1">
          <cell r="J1">
            <v>1.7453292519943295E-2</v>
          </cell>
        </row>
      </sheetData>
      <sheetData sheetId="1018">
        <row r="1">
          <cell r="J1">
            <v>1.7453292519943295E-2</v>
          </cell>
        </row>
      </sheetData>
      <sheetData sheetId="1019">
        <row r="1">
          <cell r="J1">
            <v>1.7453292519943295E-2</v>
          </cell>
        </row>
      </sheetData>
      <sheetData sheetId="1020">
        <row r="1">
          <cell r="J1">
            <v>1.7453292519943295E-2</v>
          </cell>
        </row>
      </sheetData>
      <sheetData sheetId="1021">
        <row r="1">
          <cell r="J1">
            <v>1.7453292519943295E-2</v>
          </cell>
        </row>
      </sheetData>
      <sheetData sheetId="1022">
        <row r="1">
          <cell r="J1">
            <v>1.7453292519943295E-2</v>
          </cell>
        </row>
      </sheetData>
      <sheetData sheetId="1023">
        <row r="1">
          <cell r="J1">
            <v>1.7453292519943295E-2</v>
          </cell>
        </row>
      </sheetData>
      <sheetData sheetId="1024">
        <row r="1">
          <cell r="J1">
            <v>1.7453292519943295E-2</v>
          </cell>
        </row>
      </sheetData>
      <sheetData sheetId="1025">
        <row r="1">
          <cell r="J1">
            <v>1.7453292519943295E-2</v>
          </cell>
        </row>
      </sheetData>
      <sheetData sheetId="1026">
        <row r="1">
          <cell r="J1">
            <v>1.7453292519943295E-2</v>
          </cell>
        </row>
      </sheetData>
      <sheetData sheetId="1027">
        <row r="1">
          <cell r="J1">
            <v>1.7453292519943295E-2</v>
          </cell>
        </row>
      </sheetData>
      <sheetData sheetId="1028">
        <row r="1">
          <cell r="J1">
            <v>1.7453292519943295E-2</v>
          </cell>
        </row>
      </sheetData>
      <sheetData sheetId="1029">
        <row r="1">
          <cell r="J1">
            <v>1.7453292519943295E-2</v>
          </cell>
        </row>
      </sheetData>
      <sheetData sheetId="1030">
        <row r="1">
          <cell r="J1">
            <v>1.7453292519943295E-2</v>
          </cell>
        </row>
      </sheetData>
      <sheetData sheetId="1031">
        <row r="1">
          <cell r="J1">
            <v>1.7453292519943295E-2</v>
          </cell>
        </row>
      </sheetData>
      <sheetData sheetId="1032">
        <row r="1">
          <cell r="J1">
            <v>1.7453292519943295E-2</v>
          </cell>
        </row>
      </sheetData>
      <sheetData sheetId="1033">
        <row r="1">
          <cell r="J1">
            <v>1.7453292519943295E-2</v>
          </cell>
        </row>
      </sheetData>
      <sheetData sheetId="1034">
        <row r="1">
          <cell r="J1">
            <v>1.7453292519943295E-2</v>
          </cell>
        </row>
      </sheetData>
      <sheetData sheetId="1035">
        <row r="1">
          <cell r="J1">
            <v>1.7453292519943295E-2</v>
          </cell>
        </row>
      </sheetData>
      <sheetData sheetId="1036">
        <row r="1">
          <cell r="J1">
            <v>1.7453292519943295E-2</v>
          </cell>
        </row>
      </sheetData>
      <sheetData sheetId="1037">
        <row r="1">
          <cell r="J1">
            <v>1.7453292519943295E-2</v>
          </cell>
        </row>
      </sheetData>
      <sheetData sheetId="1038">
        <row r="1">
          <cell r="J1">
            <v>1.7453292519943295E-2</v>
          </cell>
        </row>
      </sheetData>
      <sheetData sheetId="1039">
        <row r="1">
          <cell r="J1">
            <v>1.7453292519943295E-2</v>
          </cell>
        </row>
      </sheetData>
      <sheetData sheetId="1040">
        <row r="1">
          <cell r="J1">
            <v>1.7453292519943295E-2</v>
          </cell>
        </row>
      </sheetData>
      <sheetData sheetId="1041">
        <row r="1">
          <cell r="J1">
            <v>1.7453292519943295E-2</v>
          </cell>
        </row>
      </sheetData>
      <sheetData sheetId="1042">
        <row r="1">
          <cell r="J1">
            <v>1.7453292519943295E-2</v>
          </cell>
        </row>
      </sheetData>
      <sheetData sheetId="1043">
        <row r="1">
          <cell r="J1">
            <v>1.7453292519943295E-2</v>
          </cell>
        </row>
      </sheetData>
      <sheetData sheetId="1044">
        <row r="1">
          <cell r="J1">
            <v>1.7453292519943295E-2</v>
          </cell>
        </row>
      </sheetData>
      <sheetData sheetId="1045">
        <row r="1">
          <cell r="J1">
            <v>1.7453292519943295E-2</v>
          </cell>
        </row>
      </sheetData>
      <sheetData sheetId="1046">
        <row r="1">
          <cell r="J1">
            <v>1.7453292519943295E-2</v>
          </cell>
        </row>
      </sheetData>
      <sheetData sheetId="1047">
        <row r="1">
          <cell r="J1">
            <v>1.7453292519943295E-2</v>
          </cell>
        </row>
      </sheetData>
      <sheetData sheetId="1048">
        <row r="1">
          <cell r="J1">
            <v>1.7453292519943295E-2</v>
          </cell>
        </row>
      </sheetData>
      <sheetData sheetId="1049">
        <row r="1">
          <cell r="J1">
            <v>1.7453292519943295E-2</v>
          </cell>
        </row>
      </sheetData>
      <sheetData sheetId="1050">
        <row r="1">
          <cell r="J1">
            <v>1.7453292519943295E-2</v>
          </cell>
        </row>
      </sheetData>
      <sheetData sheetId="1051">
        <row r="1">
          <cell r="J1">
            <v>1.7453292519943295E-2</v>
          </cell>
        </row>
      </sheetData>
      <sheetData sheetId="1052">
        <row r="1">
          <cell r="J1">
            <v>1.7453292519943295E-2</v>
          </cell>
        </row>
      </sheetData>
      <sheetData sheetId="1053">
        <row r="1">
          <cell r="J1">
            <v>1.7453292519943295E-2</v>
          </cell>
        </row>
      </sheetData>
      <sheetData sheetId="1054">
        <row r="1">
          <cell r="J1">
            <v>1.7453292519943295E-2</v>
          </cell>
        </row>
      </sheetData>
      <sheetData sheetId="1055">
        <row r="1">
          <cell r="J1">
            <v>1.7453292519943295E-2</v>
          </cell>
        </row>
      </sheetData>
      <sheetData sheetId="1056">
        <row r="1">
          <cell r="J1">
            <v>1.7453292519943295E-2</v>
          </cell>
        </row>
      </sheetData>
      <sheetData sheetId="1057">
        <row r="1">
          <cell r="J1">
            <v>1.7453292519943295E-2</v>
          </cell>
        </row>
      </sheetData>
      <sheetData sheetId="1058">
        <row r="1">
          <cell r="J1">
            <v>1.7453292519943295E-2</v>
          </cell>
        </row>
      </sheetData>
      <sheetData sheetId="1059">
        <row r="1">
          <cell r="J1">
            <v>1.7453292519943295E-2</v>
          </cell>
        </row>
      </sheetData>
      <sheetData sheetId="1060">
        <row r="1">
          <cell r="J1">
            <v>1.7453292519943295E-2</v>
          </cell>
        </row>
      </sheetData>
      <sheetData sheetId="1061">
        <row r="1">
          <cell r="J1">
            <v>1.7453292519943295E-2</v>
          </cell>
        </row>
      </sheetData>
      <sheetData sheetId="1062">
        <row r="1">
          <cell r="J1">
            <v>1.7453292519943295E-2</v>
          </cell>
        </row>
      </sheetData>
      <sheetData sheetId="1063">
        <row r="1">
          <cell r="J1">
            <v>1.7453292519943295E-2</v>
          </cell>
        </row>
      </sheetData>
      <sheetData sheetId="1064">
        <row r="1">
          <cell r="J1">
            <v>1.7453292519943295E-2</v>
          </cell>
        </row>
      </sheetData>
      <sheetData sheetId="1065">
        <row r="1">
          <cell r="J1">
            <v>1.7453292519943295E-2</v>
          </cell>
        </row>
      </sheetData>
      <sheetData sheetId="1066">
        <row r="1">
          <cell r="J1">
            <v>1.7453292519943295E-2</v>
          </cell>
        </row>
      </sheetData>
      <sheetData sheetId="1067">
        <row r="1">
          <cell r="J1">
            <v>1.7453292519943295E-2</v>
          </cell>
        </row>
      </sheetData>
      <sheetData sheetId="1068">
        <row r="1">
          <cell r="J1">
            <v>1.7453292519943295E-2</v>
          </cell>
        </row>
      </sheetData>
      <sheetData sheetId="1069">
        <row r="1">
          <cell r="J1">
            <v>1.7453292519943295E-2</v>
          </cell>
        </row>
      </sheetData>
      <sheetData sheetId="1070">
        <row r="1">
          <cell r="J1">
            <v>1.7453292519943295E-2</v>
          </cell>
        </row>
      </sheetData>
      <sheetData sheetId="1071">
        <row r="1">
          <cell r="J1">
            <v>1.7453292519943295E-2</v>
          </cell>
        </row>
      </sheetData>
      <sheetData sheetId="1072">
        <row r="1">
          <cell r="J1">
            <v>1.7453292519943295E-2</v>
          </cell>
        </row>
      </sheetData>
      <sheetData sheetId="1073">
        <row r="1">
          <cell r="J1">
            <v>1.7453292519943295E-2</v>
          </cell>
        </row>
      </sheetData>
      <sheetData sheetId="1074">
        <row r="1">
          <cell r="J1">
            <v>1.7453292519943295E-2</v>
          </cell>
        </row>
      </sheetData>
      <sheetData sheetId="1075">
        <row r="1">
          <cell r="J1">
            <v>1.7453292519943295E-2</v>
          </cell>
        </row>
      </sheetData>
      <sheetData sheetId="1076">
        <row r="1">
          <cell r="J1">
            <v>1.7453292519943295E-2</v>
          </cell>
        </row>
      </sheetData>
      <sheetData sheetId="1077">
        <row r="1">
          <cell r="J1">
            <v>1.7453292519943295E-2</v>
          </cell>
        </row>
      </sheetData>
      <sheetData sheetId="1078">
        <row r="1">
          <cell r="J1">
            <v>1.7453292519943295E-2</v>
          </cell>
        </row>
      </sheetData>
      <sheetData sheetId="1079">
        <row r="1">
          <cell r="J1">
            <v>1.7453292519943295E-2</v>
          </cell>
        </row>
      </sheetData>
      <sheetData sheetId="1080">
        <row r="1">
          <cell r="J1">
            <v>1.7453292519943295E-2</v>
          </cell>
        </row>
      </sheetData>
      <sheetData sheetId="1081">
        <row r="1">
          <cell r="J1">
            <v>1.7453292519943295E-2</v>
          </cell>
        </row>
      </sheetData>
      <sheetData sheetId="1082">
        <row r="1">
          <cell r="J1">
            <v>1.7453292519943295E-2</v>
          </cell>
        </row>
      </sheetData>
      <sheetData sheetId="1083">
        <row r="1">
          <cell r="J1">
            <v>1.7453292519943295E-2</v>
          </cell>
        </row>
      </sheetData>
      <sheetData sheetId="1084">
        <row r="1">
          <cell r="J1">
            <v>1.7453292519943295E-2</v>
          </cell>
        </row>
      </sheetData>
      <sheetData sheetId="1085">
        <row r="1">
          <cell r="J1">
            <v>1.7453292519943295E-2</v>
          </cell>
        </row>
      </sheetData>
      <sheetData sheetId="1086">
        <row r="1">
          <cell r="J1">
            <v>1.7453292519943295E-2</v>
          </cell>
        </row>
      </sheetData>
      <sheetData sheetId="1087">
        <row r="1">
          <cell r="J1">
            <v>1.7453292519943295E-2</v>
          </cell>
        </row>
      </sheetData>
      <sheetData sheetId="1088">
        <row r="1">
          <cell r="J1">
            <v>1.7453292519943295E-2</v>
          </cell>
        </row>
      </sheetData>
      <sheetData sheetId="1089">
        <row r="1">
          <cell r="J1">
            <v>1.7453292519943295E-2</v>
          </cell>
        </row>
      </sheetData>
      <sheetData sheetId="1090">
        <row r="1">
          <cell r="J1">
            <v>1.7453292519943295E-2</v>
          </cell>
        </row>
      </sheetData>
      <sheetData sheetId="1091">
        <row r="1">
          <cell r="J1">
            <v>1.7453292519943295E-2</v>
          </cell>
        </row>
      </sheetData>
      <sheetData sheetId="1092">
        <row r="1">
          <cell r="J1">
            <v>1.7453292519943295E-2</v>
          </cell>
        </row>
      </sheetData>
      <sheetData sheetId="1093">
        <row r="1">
          <cell r="J1">
            <v>1.7453292519943295E-2</v>
          </cell>
        </row>
      </sheetData>
      <sheetData sheetId="1094">
        <row r="1">
          <cell r="J1">
            <v>1.7453292519943295E-2</v>
          </cell>
        </row>
      </sheetData>
      <sheetData sheetId="1095">
        <row r="1">
          <cell r="J1">
            <v>1.7453292519943295E-2</v>
          </cell>
        </row>
      </sheetData>
      <sheetData sheetId="1096">
        <row r="1">
          <cell r="J1">
            <v>1.7453292519943295E-2</v>
          </cell>
        </row>
      </sheetData>
      <sheetData sheetId="1097">
        <row r="1">
          <cell r="J1">
            <v>1.7453292519943295E-2</v>
          </cell>
        </row>
      </sheetData>
      <sheetData sheetId="1098">
        <row r="1">
          <cell r="J1">
            <v>1.7453292519943295E-2</v>
          </cell>
        </row>
      </sheetData>
      <sheetData sheetId="1099">
        <row r="1">
          <cell r="J1">
            <v>1.7453292519943295E-2</v>
          </cell>
        </row>
      </sheetData>
      <sheetData sheetId="1100">
        <row r="1">
          <cell r="J1">
            <v>1.7453292519943295E-2</v>
          </cell>
        </row>
      </sheetData>
      <sheetData sheetId="1101">
        <row r="1">
          <cell r="J1">
            <v>1.7453292519943295E-2</v>
          </cell>
        </row>
      </sheetData>
      <sheetData sheetId="1102">
        <row r="1">
          <cell r="J1">
            <v>1.7453292519943295E-2</v>
          </cell>
        </row>
      </sheetData>
      <sheetData sheetId="1103">
        <row r="1">
          <cell r="J1">
            <v>1.7453292519943295E-2</v>
          </cell>
        </row>
      </sheetData>
      <sheetData sheetId="1104">
        <row r="1">
          <cell r="J1">
            <v>1.7453292519943295E-2</v>
          </cell>
        </row>
      </sheetData>
      <sheetData sheetId="1105">
        <row r="1">
          <cell r="J1">
            <v>1.7453292519943295E-2</v>
          </cell>
        </row>
      </sheetData>
      <sheetData sheetId="1106">
        <row r="1">
          <cell r="J1">
            <v>1.7453292519943295E-2</v>
          </cell>
        </row>
      </sheetData>
      <sheetData sheetId="1107">
        <row r="1">
          <cell r="J1">
            <v>1.7453292519943295E-2</v>
          </cell>
        </row>
      </sheetData>
      <sheetData sheetId="1108">
        <row r="1">
          <cell r="J1">
            <v>1.7453292519943295E-2</v>
          </cell>
        </row>
      </sheetData>
      <sheetData sheetId="1109">
        <row r="1">
          <cell r="J1">
            <v>1.7453292519943295E-2</v>
          </cell>
        </row>
      </sheetData>
      <sheetData sheetId="1110">
        <row r="1">
          <cell r="J1">
            <v>1.7453292519943295E-2</v>
          </cell>
        </row>
      </sheetData>
      <sheetData sheetId="1111">
        <row r="1">
          <cell r="J1">
            <v>1.7453292519943295E-2</v>
          </cell>
        </row>
      </sheetData>
      <sheetData sheetId="1112">
        <row r="1">
          <cell r="J1">
            <v>1.7453292519943295E-2</v>
          </cell>
        </row>
      </sheetData>
      <sheetData sheetId="1113">
        <row r="1">
          <cell r="J1">
            <v>1.7453292519943295E-2</v>
          </cell>
        </row>
      </sheetData>
      <sheetData sheetId="1114">
        <row r="1">
          <cell r="J1">
            <v>1.7453292519943295E-2</v>
          </cell>
        </row>
      </sheetData>
      <sheetData sheetId="1115">
        <row r="1">
          <cell r="J1">
            <v>1.7453292519943295E-2</v>
          </cell>
        </row>
      </sheetData>
      <sheetData sheetId="1116">
        <row r="1">
          <cell r="J1">
            <v>1.7453292519943295E-2</v>
          </cell>
        </row>
      </sheetData>
      <sheetData sheetId="1117">
        <row r="1">
          <cell r="J1">
            <v>1.7453292519943295E-2</v>
          </cell>
        </row>
      </sheetData>
      <sheetData sheetId="1118">
        <row r="1">
          <cell r="J1">
            <v>1.7453292519943295E-2</v>
          </cell>
        </row>
      </sheetData>
      <sheetData sheetId="1119">
        <row r="1">
          <cell r="J1">
            <v>1.7453292519943295E-2</v>
          </cell>
        </row>
      </sheetData>
      <sheetData sheetId="1120">
        <row r="1">
          <cell r="J1">
            <v>1.7453292519943295E-2</v>
          </cell>
        </row>
      </sheetData>
      <sheetData sheetId="1121">
        <row r="1">
          <cell r="J1">
            <v>1.7453292519943295E-2</v>
          </cell>
        </row>
      </sheetData>
      <sheetData sheetId="1122">
        <row r="1">
          <cell r="J1">
            <v>1.7453292519943295E-2</v>
          </cell>
        </row>
      </sheetData>
      <sheetData sheetId="1123">
        <row r="1">
          <cell r="J1">
            <v>1.7453292519943295E-2</v>
          </cell>
        </row>
      </sheetData>
      <sheetData sheetId="1124">
        <row r="1">
          <cell r="J1">
            <v>1.7453292519943295E-2</v>
          </cell>
        </row>
      </sheetData>
      <sheetData sheetId="1125">
        <row r="1">
          <cell r="J1">
            <v>1.7453292519943295E-2</v>
          </cell>
        </row>
      </sheetData>
      <sheetData sheetId="1126">
        <row r="1">
          <cell r="J1">
            <v>1.7453292519943295E-2</v>
          </cell>
        </row>
      </sheetData>
      <sheetData sheetId="1127">
        <row r="1">
          <cell r="J1">
            <v>1.7453292519943295E-2</v>
          </cell>
        </row>
      </sheetData>
      <sheetData sheetId="1128">
        <row r="1">
          <cell r="J1">
            <v>1.7453292519943295E-2</v>
          </cell>
        </row>
      </sheetData>
      <sheetData sheetId="1129">
        <row r="1">
          <cell r="J1">
            <v>1.7453292519943295E-2</v>
          </cell>
        </row>
      </sheetData>
      <sheetData sheetId="1130">
        <row r="1">
          <cell r="J1">
            <v>1.7453292519943295E-2</v>
          </cell>
        </row>
      </sheetData>
      <sheetData sheetId="1131">
        <row r="1">
          <cell r="J1">
            <v>1.7453292519943295E-2</v>
          </cell>
        </row>
      </sheetData>
      <sheetData sheetId="1132">
        <row r="1">
          <cell r="J1">
            <v>1.7453292519943295E-2</v>
          </cell>
        </row>
      </sheetData>
      <sheetData sheetId="1133">
        <row r="1">
          <cell r="J1">
            <v>1.7453292519943295E-2</v>
          </cell>
        </row>
      </sheetData>
      <sheetData sheetId="1134">
        <row r="1">
          <cell r="J1">
            <v>1.7453292519943295E-2</v>
          </cell>
        </row>
      </sheetData>
      <sheetData sheetId="1135">
        <row r="1">
          <cell r="J1">
            <v>1.7453292519943295E-2</v>
          </cell>
        </row>
      </sheetData>
      <sheetData sheetId="1136">
        <row r="1">
          <cell r="J1">
            <v>1.7453292519943295E-2</v>
          </cell>
        </row>
      </sheetData>
      <sheetData sheetId="1137">
        <row r="1">
          <cell r="J1">
            <v>1.7453292519943295E-2</v>
          </cell>
        </row>
      </sheetData>
      <sheetData sheetId="1138">
        <row r="1">
          <cell r="J1">
            <v>1.7453292519943295E-2</v>
          </cell>
        </row>
      </sheetData>
      <sheetData sheetId="1139">
        <row r="1">
          <cell r="J1">
            <v>1.7453292519943295E-2</v>
          </cell>
        </row>
      </sheetData>
      <sheetData sheetId="1140">
        <row r="1">
          <cell r="J1">
            <v>1.7453292519943295E-2</v>
          </cell>
        </row>
      </sheetData>
      <sheetData sheetId="1141">
        <row r="1">
          <cell r="J1">
            <v>1.7453292519943295E-2</v>
          </cell>
        </row>
      </sheetData>
      <sheetData sheetId="1142">
        <row r="1">
          <cell r="J1">
            <v>1.7453292519943295E-2</v>
          </cell>
        </row>
      </sheetData>
      <sheetData sheetId="1143">
        <row r="1">
          <cell r="J1">
            <v>1.7453292519943295E-2</v>
          </cell>
        </row>
      </sheetData>
      <sheetData sheetId="1144">
        <row r="1">
          <cell r="J1">
            <v>1.7453292519943295E-2</v>
          </cell>
        </row>
      </sheetData>
      <sheetData sheetId="1145">
        <row r="1">
          <cell r="J1">
            <v>1.7453292519943295E-2</v>
          </cell>
        </row>
      </sheetData>
      <sheetData sheetId="1146">
        <row r="1">
          <cell r="J1">
            <v>1.7453292519943295E-2</v>
          </cell>
        </row>
      </sheetData>
      <sheetData sheetId="1147">
        <row r="1">
          <cell r="J1">
            <v>1.7453292519943295E-2</v>
          </cell>
        </row>
      </sheetData>
      <sheetData sheetId="1148">
        <row r="1">
          <cell r="J1">
            <v>1.7453292519943295E-2</v>
          </cell>
        </row>
      </sheetData>
      <sheetData sheetId="1149">
        <row r="1">
          <cell r="J1">
            <v>1.7453292519943295E-2</v>
          </cell>
        </row>
      </sheetData>
      <sheetData sheetId="1150">
        <row r="1">
          <cell r="J1">
            <v>1.7453292519943295E-2</v>
          </cell>
        </row>
      </sheetData>
      <sheetData sheetId="1151">
        <row r="1">
          <cell r="J1">
            <v>1.7453292519943295E-2</v>
          </cell>
        </row>
      </sheetData>
      <sheetData sheetId="1152">
        <row r="1">
          <cell r="J1">
            <v>1.7453292519943295E-2</v>
          </cell>
        </row>
      </sheetData>
      <sheetData sheetId="1153">
        <row r="1">
          <cell r="J1">
            <v>1.7453292519943295E-2</v>
          </cell>
        </row>
      </sheetData>
      <sheetData sheetId="1154">
        <row r="1">
          <cell r="J1">
            <v>1.7453292519943295E-2</v>
          </cell>
        </row>
      </sheetData>
      <sheetData sheetId="1155">
        <row r="1">
          <cell r="J1">
            <v>1.7453292519943295E-2</v>
          </cell>
        </row>
      </sheetData>
      <sheetData sheetId="1156">
        <row r="1">
          <cell r="J1">
            <v>1.7453292519943295E-2</v>
          </cell>
        </row>
      </sheetData>
      <sheetData sheetId="1157">
        <row r="1">
          <cell r="J1">
            <v>1.7453292519943295E-2</v>
          </cell>
        </row>
      </sheetData>
      <sheetData sheetId="1158">
        <row r="1">
          <cell r="J1">
            <v>1.7453292519943295E-2</v>
          </cell>
        </row>
      </sheetData>
      <sheetData sheetId="1159">
        <row r="1">
          <cell r="J1">
            <v>1.7453292519943295E-2</v>
          </cell>
        </row>
      </sheetData>
      <sheetData sheetId="1160">
        <row r="1">
          <cell r="J1">
            <v>1.7453292519943295E-2</v>
          </cell>
        </row>
      </sheetData>
      <sheetData sheetId="1161">
        <row r="1">
          <cell r="J1">
            <v>1.7453292519943295E-2</v>
          </cell>
        </row>
      </sheetData>
      <sheetData sheetId="1162">
        <row r="1">
          <cell r="J1">
            <v>1.7453292519943295E-2</v>
          </cell>
        </row>
      </sheetData>
      <sheetData sheetId="1163">
        <row r="1">
          <cell r="J1">
            <v>1.7453292519943295E-2</v>
          </cell>
        </row>
      </sheetData>
      <sheetData sheetId="1164">
        <row r="1">
          <cell r="J1">
            <v>1.7453292519943295E-2</v>
          </cell>
        </row>
      </sheetData>
      <sheetData sheetId="1165">
        <row r="1">
          <cell r="J1">
            <v>1.7453292519943295E-2</v>
          </cell>
        </row>
      </sheetData>
      <sheetData sheetId="1166">
        <row r="1">
          <cell r="J1">
            <v>1.7453292519943295E-2</v>
          </cell>
        </row>
      </sheetData>
      <sheetData sheetId="1167">
        <row r="1">
          <cell r="J1">
            <v>1.7453292519943295E-2</v>
          </cell>
        </row>
      </sheetData>
      <sheetData sheetId="1168">
        <row r="1">
          <cell r="J1">
            <v>1.7453292519943295E-2</v>
          </cell>
        </row>
      </sheetData>
      <sheetData sheetId="1169">
        <row r="1">
          <cell r="J1">
            <v>1.7453292519943295E-2</v>
          </cell>
        </row>
      </sheetData>
      <sheetData sheetId="1170">
        <row r="1">
          <cell r="J1">
            <v>1.7453292519943295E-2</v>
          </cell>
        </row>
      </sheetData>
      <sheetData sheetId="1171">
        <row r="1">
          <cell r="J1">
            <v>1.7453292519943295E-2</v>
          </cell>
        </row>
      </sheetData>
      <sheetData sheetId="1172">
        <row r="1">
          <cell r="J1">
            <v>1.7453292519943295E-2</v>
          </cell>
        </row>
      </sheetData>
      <sheetData sheetId="1173">
        <row r="1">
          <cell r="J1">
            <v>1.7453292519943295E-2</v>
          </cell>
        </row>
      </sheetData>
      <sheetData sheetId="1174">
        <row r="1">
          <cell r="J1">
            <v>1.7453292519943295E-2</v>
          </cell>
        </row>
      </sheetData>
      <sheetData sheetId="1175">
        <row r="1">
          <cell r="J1">
            <v>1.7453292519943295E-2</v>
          </cell>
        </row>
      </sheetData>
      <sheetData sheetId="1176">
        <row r="1">
          <cell r="J1">
            <v>1.7453292519943295E-2</v>
          </cell>
        </row>
      </sheetData>
      <sheetData sheetId="1177">
        <row r="1">
          <cell r="J1">
            <v>1.7453292519943295E-2</v>
          </cell>
        </row>
      </sheetData>
      <sheetData sheetId="1178">
        <row r="1">
          <cell r="J1">
            <v>1.7453292519943295E-2</v>
          </cell>
        </row>
      </sheetData>
      <sheetData sheetId="1179">
        <row r="1">
          <cell r="J1">
            <v>1.7453292519943295E-2</v>
          </cell>
        </row>
      </sheetData>
      <sheetData sheetId="1180">
        <row r="1">
          <cell r="J1">
            <v>1.7453292519943295E-2</v>
          </cell>
        </row>
      </sheetData>
      <sheetData sheetId="1181">
        <row r="1">
          <cell r="J1">
            <v>1.7453292519943295E-2</v>
          </cell>
        </row>
      </sheetData>
      <sheetData sheetId="1182">
        <row r="1">
          <cell r="J1">
            <v>1.7453292519943295E-2</v>
          </cell>
        </row>
      </sheetData>
      <sheetData sheetId="1183">
        <row r="1">
          <cell r="J1">
            <v>1.7453292519943295E-2</v>
          </cell>
        </row>
      </sheetData>
      <sheetData sheetId="1184">
        <row r="1">
          <cell r="J1">
            <v>1.7453292519943295E-2</v>
          </cell>
        </row>
      </sheetData>
      <sheetData sheetId="1185">
        <row r="1">
          <cell r="J1">
            <v>1.7453292519943295E-2</v>
          </cell>
        </row>
      </sheetData>
      <sheetData sheetId="1186">
        <row r="1">
          <cell r="J1">
            <v>1.7453292519943295E-2</v>
          </cell>
        </row>
      </sheetData>
      <sheetData sheetId="1187">
        <row r="1">
          <cell r="J1">
            <v>1.7453292519943295E-2</v>
          </cell>
        </row>
      </sheetData>
      <sheetData sheetId="1188">
        <row r="1">
          <cell r="J1">
            <v>1.7453292519943295E-2</v>
          </cell>
        </row>
      </sheetData>
      <sheetData sheetId="1189">
        <row r="1">
          <cell r="J1">
            <v>1.7453292519943295E-2</v>
          </cell>
        </row>
      </sheetData>
      <sheetData sheetId="1190">
        <row r="1">
          <cell r="J1">
            <v>1.7453292519943295E-2</v>
          </cell>
        </row>
      </sheetData>
      <sheetData sheetId="1191">
        <row r="1">
          <cell r="J1">
            <v>1.7453292519943295E-2</v>
          </cell>
        </row>
      </sheetData>
      <sheetData sheetId="1192">
        <row r="1">
          <cell r="J1">
            <v>1.7453292519943295E-2</v>
          </cell>
        </row>
      </sheetData>
      <sheetData sheetId="1193">
        <row r="1">
          <cell r="J1">
            <v>1.7453292519943295E-2</v>
          </cell>
        </row>
      </sheetData>
      <sheetData sheetId="1194">
        <row r="1">
          <cell r="J1">
            <v>1.7453292519943295E-2</v>
          </cell>
        </row>
      </sheetData>
      <sheetData sheetId="1195">
        <row r="1">
          <cell r="J1">
            <v>1.7453292519943295E-2</v>
          </cell>
        </row>
      </sheetData>
      <sheetData sheetId="1196">
        <row r="1">
          <cell r="J1">
            <v>1.7453292519943295E-2</v>
          </cell>
        </row>
      </sheetData>
      <sheetData sheetId="1197">
        <row r="1">
          <cell r="J1">
            <v>1.7453292519943295E-2</v>
          </cell>
        </row>
      </sheetData>
      <sheetData sheetId="1198">
        <row r="1">
          <cell r="J1">
            <v>1.7453292519943295E-2</v>
          </cell>
        </row>
      </sheetData>
      <sheetData sheetId="1199">
        <row r="1">
          <cell r="J1">
            <v>1.7453292519943295E-2</v>
          </cell>
        </row>
      </sheetData>
      <sheetData sheetId="1200">
        <row r="1">
          <cell r="J1">
            <v>1.7453292519943295E-2</v>
          </cell>
        </row>
      </sheetData>
      <sheetData sheetId="1201">
        <row r="1">
          <cell r="J1">
            <v>1.7453292519943295E-2</v>
          </cell>
        </row>
      </sheetData>
      <sheetData sheetId="1202">
        <row r="1">
          <cell r="J1">
            <v>1.7453292519943295E-2</v>
          </cell>
        </row>
      </sheetData>
      <sheetData sheetId="1203">
        <row r="1">
          <cell r="J1">
            <v>1.7453292519943295E-2</v>
          </cell>
        </row>
      </sheetData>
      <sheetData sheetId="1204">
        <row r="1">
          <cell r="J1">
            <v>1.7453292519943295E-2</v>
          </cell>
        </row>
      </sheetData>
      <sheetData sheetId="1205">
        <row r="1">
          <cell r="J1">
            <v>1.7453292519943295E-2</v>
          </cell>
        </row>
      </sheetData>
      <sheetData sheetId="1206">
        <row r="1">
          <cell r="J1">
            <v>1.7453292519943295E-2</v>
          </cell>
        </row>
      </sheetData>
      <sheetData sheetId="1207">
        <row r="1">
          <cell r="J1">
            <v>1.7453292519943295E-2</v>
          </cell>
        </row>
      </sheetData>
      <sheetData sheetId="1208">
        <row r="1">
          <cell r="J1">
            <v>1.7453292519943295E-2</v>
          </cell>
        </row>
      </sheetData>
      <sheetData sheetId="1209">
        <row r="1">
          <cell r="J1">
            <v>1.7453292519943295E-2</v>
          </cell>
        </row>
      </sheetData>
      <sheetData sheetId="1210">
        <row r="1">
          <cell r="J1">
            <v>1.7453292519943295E-2</v>
          </cell>
        </row>
      </sheetData>
      <sheetData sheetId="1211">
        <row r="1">
          <cell r="J1">
            <v>1.7453292519943295E-2</v>
          </cell>
        </row>
      </sheetData>
      <sheetData sheetId="1212">
        <row r="1">
          <cell r="J1">
            <v>1.7453292519943295E-2</v>
          </cell>
        </row>
      </sheetData>
      <sheetData sheetId="1213">
        <row r="1">
          <cell r="J1">
            <v>1.7453292519943295E-2</v>
          </cell>
        </row>
      </sheetData>
      <sheetData sheetId="1214">
        <row r="1">
          <cell r="J1">
            <v>1.7453292519943295E-2</v>
          </cell>
        </row>
      </sheetData>
      <sheetData sheetId="1215">
        <row r="1">
          <cell r="J1">
            <v>1.7453292519943295E-2</v>
          </cell>
        </row>
      </sheetData>
      <sheetData sheetId="1216">
        <row r="1">
          <cell r="J1">
            <v>1.7453292519943295E-2</v>
          </cell>
        </row>
      </sheetData>
      <sheetData sheetId="1217">
        <row r="1">
          <cell r="J1">
            <v>1.7453292519943295E-2</v>
          </cell>
        </row>
      </sheetData>
      <sheetData sheetId="1218">
        <row r="1">
          <cell r="J1">
            <v>1.7453292519943295E-2</v>
          </cell>
        </row>
      </sheetData>
      <sheetData sheetId="1219">
        <row r="1">
          <cell r="J1">
            <v>1.7453292519943295E-2</v>
          </cell>
        </row>
      </sheetData>
      <sheetData sheetId="1220">
        <row r="1">
          <cell r="J1">
            <v>1.7453292519943295E-2</v>
          </cell>
        </row>
      </sheetData>
      <sheetData sheetId="1221">
        <row r="1">
          <cell r="J1">
            <v>1.7453292519943295E-2</v>
          </cell>
        </row>
      </sheetData>
      <sheetData sheetId="1222">
        <row r="1">
          <cell r="J1">
            <v>1.7453292519943295E-2</v>
          </cell>
        </row>
      </sheetData>
      <sheetData sheetId="1223">
        <row r="1">
          <cell r="J1">
            <v>1.7453292519943295E-2</v>
          </cell>
        </row>
      </sheetData>
      <sheetData sheetId="1224">
        <row r="1">
          <cell r="J1">
            <v>1.7453292519943295E-2</v>
          </cell>
        </row>
      </sheetData>
      <sheetData sheetId="1225">
        <row r="1">
          <cell r="J1">
            <v>1.7453292519943295E-2</v>
          </cell>
        </row>
      </sheetData>
      <sheetData sheetId="1226">
        <row r="1">
          <cell r="J1">
            <v>1.7453292519943295E-2</v>
          </cell>
        </row>
      </sheetData>
      <sheetData sheetId="1227">
        <row r="1">
          <cell r="J1">
            <v>1.7453292519943295E-2</v>
          </cell>
        </row>
      </sheetData>
      <sheetData sheetId="1228">
        <row r="1">
          <cell r="J1">
            <v>1.7453292519943295E-2</v>
          </cell>
        </row>
      </sheetData>
      <sheetData sheetId="1229">
        <row r="1">
          <cell r="J1">
            <v>1.7453292519943295E-2</v>
          </cell>
        </row>
      </sheetData>
      <sheetData sheetId="1230">
        <row r="1">
          <cell r="J1">
            <v>1.7453292519943295E-2</v>
          </cell>
        </row>
      </sheetData>
      <sheetData sheetId="1231">
        <row r="1">
          <cell r="J1">
            <v>1.7453292519943295E-2</v>
          </cell>
        </row>
      </sheetData>
      <sheetData sheetId="1232">
        <row r="1">
          <cell r="J1">
            <v>1.7453292519943295E-2</v>
          </cell>
        </row>
      </sheetData>
      <sheetData sheetId="1233">
        <row r="1">
          <cell r="J1">
            <v>1.7453292519943295E-2</v>
          </cell>
        </row>
      </sheetData>
      <sheetData sheetId="1234">
        <row r="1">
          <cell r="J1">
            <v>1.7453292519943295E-2</v>
          </cell>
        </row>
      </sheetData>
      <sheetData sheetId="1235">
        <row r="1">
          <cell r="J1">
            <v>1.7453292519943295E-2</v>
          </cell>
        </row>
      </sheetData>
      <sheetData sheetId="1236">
        <row r="1">
          <cell r="J1">
            <v>1.7453292519943295E-2</v>
          </cell>
        </row>
      </sheetData>
      <sheetData sheetId="1237">
        <row r="1">
          <cell r="J1">
            <v>1.7453292519943295E-2</v>
          </cell>
        </row>
      </sheetData>
      <sheetData sheetId="1238">
        <row r="1">
          <cell r="J1">
            <v>1.7453292519943295E-2</v>
          </cell>
        </row>
      </sheetData>
      <sheetData sheetId="1239">
        <row r="1">
          <cell r="J1">
            <v>1.7453292519943295E-2</v>
          </cell>
        </row>
      </sheetData>
      <sheetData sheetId="1240">
        <row r="1">
          <cell r="J1">
            <v>1.7453292519943295E-2</v>
          </cell>
        </row>
      </sheetData>
      <sheetData sheetId="1241">
        <row r="1">
          <cell r="J1">
            <v>1.7453292519943295E-2</v>
          </cell>
        </row>
      </sheetData>
      <sheetData sheetId="1242">
        <row r="1">
          <cell r="J1">
            <v>1.7453292519943295E-2</v>
          </cell>
        </row>
      </sheetData>
      <sheetData sheetId="1243">
        <row r="1">
          <cell r="J1">
            <v>1.7453292519943295E-2</v>
          </cell>
        </row>
      </sheetData>
      <sheetData sheetId="1244">
        <row r="1">
          <cell r="J1">
            <v>1.7453292519943295E-2</v>
          </cell>
        </row>
      </sheetData>
      <sheetData sheetId="1245">
        <row r="1">
          <cell r="J1">
            <v>1.7453292519943295E-2</v>
          </cell>
        </row>
      </sheetData>
      <sheetData sheetId="1246">
        <row r="1">
          <cell r="J1">
            <v>1.7453292519943295E-2</v>
          </cell>
        </row>
      </sheetData>
      <sheetData sheetId="1247">
        <row r="1">
          <cell r="J1">
            <v>1.7453292519943295E-2</v>
          </cell>
        </row>
      </sheetData>
      <sheetData sheetId="1248">
        <row r="1">
          <cell r="J1">
            <v>1.7453292519943295E-2</v>
          </cell>
        </row>
      </sheetData>
      <sheetData sheetId="1249">
        <row r="1">
          <cell r="J1">
            <v>1.7453292519943295E-2</v>
          </cell>
        </row>
      </sheetData>
      <sheetData sheetId="1250">
        <row r="1">
          <cell r="J1">
            <v>1.7453292519943295E-2</v>
          </cell>
        </row>
      </sheetData>
      <sheetData sheetId="1251">
        <row r="1">
          <cell r="J1">
            <v>1.7453292519943295E-2</v>
          </cell>
        </row>
      </sheetData>
      <sheetData sheetId="1252">
        <row r="1">
          <cell r="J1">
            <v>1.7453292519943295E-2</v>
          </cell>
        </row>
      </sheetData>
      <sheetData sheetId="1253">
        <row r="1">
          <cell r="J1">
            <v>1.7453292519943295E-2</v>
          </cell>
        </row>
      </sheetData>
      <sheetData sheetId="1254">
        <row r="1">
          <cell r="J1">
            <v>1.7453292519943295E-2</v>
          </cell>
        </row>
      </sheetData>
      <sheetData sheetId="1255">
        <row r="1">
          <cell r="J1">
            <v>1.7453292519943295E-2</v>
          </cell>
        </row>
      </sheetData>
      <sheetData sheetId="1256">
        <row r="1">
          <cell r="J1">
            <v>1.7453292519943295E-2</v>
          </cell>
        </row>
      </sheetData>
      <sheetData sheetId="1257">
        <row r="1">
          <cell r="J1">
            <v>1.7453292519943295E-2</v>
          </cell>
        </row>
      </sheetData>
      <sheetData sheetId="1258">
        <row r="1">
          <cell r="J1">
            <v>1.7453292519943295E-2</v>
          </cell>
        </row>
      </sheetData>
      <sheetData sheetId="1259">
        <row r="1">
          <cell r="J1">
            <v>1.7453292519943295E-2</v>
          </cell>
        </row>
      </sheetData>
      <sheetData sheetId="1260">
        <row r="1">
          <cell r="J1">
            <v>1.7453292519943295E-2</v>
          </cell>
        </row>
      </sheetData>
      <sheetData sheetId="1261">
        <row r="1">
          <cell r="J1">
            <v>1.7453292519943295E-2</v>
          </cell>
        </row>
      </sheetData>
      <sheetData sheetId="1262">
        <row r="1">
          <cell r="J1">
            <v>1.7453292519943295E-2</v>
          </cell>
        </row>
      </sheetData>
      <sheetData sheetId="1263">
        <row r="1">
          <cell r="J1">
            <v>1.7453292519943295E-2</v>
          </cell>
        </row>
      </sheetData>
      <sheetData sheetId="1264">
        <row r="1">
          <cell r="J1">
            <v>1.7453292519943295E-2</v>
          </cell>
        </row>
      </sheetData>
      <sheetData sheetId="1265">
        <row r="1">
          <cell r="J1">
            <v>1.7453292519943295E-2</v>
          </cell>
        </row>
      </sheetData>
      <sheetData sheetId="1266">
        <row r="1">
          <cell r="J1">
            <v>1.7453292519943295E-2</v>
          </cell>
        </row>
      </sheetData>
      <sheetData sheetId="1267">
        <row r="1">
          <cell r="J1">
            <v>1.7453292519943295E-2</v>
          </cell>
        </row>
      </sheetData>
      <sheetData sheetId="1268">
        <row r="1">
          <cell r="J1">
            <v>1.7453292519943295E-2</v>
          </cell>
        </row>
      </sheetData>
      <sheetData sheetId="1269">
        <row r="1">
          <cell r="J1">
            <v>1.7453292519943295E-2</v>
          </cell>
        </row>
      </sheetData>
      <sheetData sheetId="1270">
        <row r="1">
          <cell r="J1">
            <v>1.7453292519943295E-2</v>
          </cell>
        </row>
      </sheetData>
      <sheetData sheetId="1271">
        <row r="1">
          <cell r="J1">
            <v>1.7453292519943295E-2</v>
          </cell>
        </row>
      </sheetData>
      <sheetData sheetId="1272">
        <row r="1">
          <cell r="J1">
            <v>1.7453292519943295E-2</v>
          </cell>
        </row>
      </sheetData>
      <sheetData sheetId="1273">
        <row r="1">
          <cell r="J1">
            <v>1.7453292519943295E-2</v>
          </cell>
        </row>
      </sheetData>
      <sheetData sheetId="1274">
        <row r="1">
          <cell r="J1">
            <v>1.7453292519943295E-2</v>
          </cell>
        </row>
      </sheetData>
      <sheetData sheetId="1275">
        <row r="1">
          <cell r="J1">
            <v>1.7453292519943295E-2</v>
          </cell>
        </row>
      </sheetData>
      <sheetData sheetId="1276">
        <row r="1">
          <cell r="J1">
            <v>1.7453292519943295E-2</v>
          </cell>
        </row>
      </sheetData>
      <sheetData sheetId="1277">
        <row r="1">
          <cell r="J1">
            <v>1.7453292519943295E-2</v>
          </cell>
        </row>
      </sheetData>
      <sheetData sheetId="1278">
        <row r="1">
          <cell r="J1">
            <v>1.7453292519943295E-2</v>
          </cell>
        </row>
      </sheetData>
      <sheetData sheetId="1279">
        <row r="1">
          <cell r="J1">
            <v>1.7453292519943295E-2</v>
          </cell>
        </row>
      </sheetData>
      <sheetData sheetId="1280">
        <row r="1">
          <cell r="J1">
            <v>1.7453292519943295E-2</v>
          </cell>
        </row>
      </sheetData>
      <sheetData sheetId="1281">
        <row r="1">
          <cell r="J1">
            <v>1.7453292519943295E-2</v>
          </cell>
        </row>
      </sheetData>
      <sheetData sheetId="1282">
        <row r="1">
          <cell r="J1">
            <v>1.7453292519943295E-2</v>
          </cell>
        </row>
      </sheetData>
      <sheetData sheetId="1283">
        <row r="1">
          <cell r="J1">
            <v>1.7453292519943295E-2</v>
          </cell>
        </row>
      </sheetData>
      <sheetData sheetId="1284">
        <row r="1">
          <cell r="J1">
            <v>1.7453292519943295E-2</v>
          </cell>
        </row>
      </sheetData>
      <sheetData sheetId="1285">
        <row r="1">
          <cell r="J1">
            <v>1.7453292519943295E-2</v>
          </cell>
        </row>
      </sheetData>
      <sheetData sheetId="1286">
        <row r="1">
          <cell r="J1">
            <v>1.7453292519943295E-2</v>
          </cell>
        </row>
      </sheetData>
      <sheetData sheetId="1287">
        <row r="1">
          <cell r="J1">
            <v>1.7453292519943295E-2</v>
          </cell>
        </row>
      </sheetData>
      <sheetData sheetId="1288">
        <row r="1">
          <cell r="J1">
            <v>1.7453292519943295E-2</v>
          </cell>
        </row>
      </sheetData>
      <sheetData sheetId="1289">
        <row r="1">
          <cell r="J1">
            <v>1.7453292519943295E-2</v>
          </cell>
        </row>
      </sheetData>
      <sheetData sheetId="1290">
        <row r="1">
          <cell r="J1">
            <v>1.7453292519943295E-2</v>
          </cell>
        </row>
      </sheetData>
      <sheetData sheetId="1291">
        <row r="1">
          <cell r="J1">
            <v>1.7453292519943295E-2</v>
          </cell>
        </row>
      </sheetData>
      <sheetData sheetId="1292">
        <row r="1">
          <cell r="J1">
            <v>1.7453292519943295E-2</v>
          </cell>
        </row>
      </sheetData>
      <sheetData sheetId="1293">
        <row r="1">
          <cell r="J1">
            <v>1.7453292519943295E-2</v>
          </cell>
        </row>
      </sheetData>
      <sheetData sheetId="1294">
        <row r="1">
          <cell r="J1">
            <v>1.7453292519943295E-2</v>
          </cell>
        </row>
      </sheetData>
      <sheetData sheetId="1295">
        <row r="1">
          <cell r="J1">
            <v>1.7453292519943295E-2</v>
          </cell>
        </row>
      </sheetData>
      <sheetData sheetId="1296">
        <row r="1">
          <cell r="J1">
            <v>1.7453292519943295E-2</v>
          </cell>
        </row>
      </sheetData>
      <sheetData sheetId="1297">
        <row r="1">
          <cell r="J1">
            <v>1.7453292519943295E-2</v>
          </cell>
        </row>
      </sheetData>
      <sheetData sheetId="1298">
        <row r="1">
          <cell r="J1">
            <v>1.7453292519943295E-2</v>
          </cell>
        </row>
      </sheetData>
      <sheetData sheetId="1299">
        <row r="1">
          <cell r="J1">
            <v>1.7453292519943295E-2</v>
          </cell>
        </row>
      </sheetData>
      <sheetData sheetId="1300">
        <row r="1">
          <cell r="J1">
            <v>1.7453292519943295E-2</v>
          </cell>
        </row>
      </sheetData>
      <sheetData sheetId="1301">
        <row r="1">
          <cell r="J1">
            <v>1.7453292519943295E-2</v>
          </cell>
        </row>
      </sheetData>
      <sheetData sheetId="1302">
        <row r="1">
          <cell r="J1">
            <v>1.7453292519943295E-2</v>
          </cell>
        </row>
      </sheetData>
      <sheetData sheetId="1303">
        <row r="1">
          <cell r="J1">
            <v>1.7453292519943295E-2</v>
          </cell>
        </row>
      </sheetData>
      <sheetData sheetId="1304">
        <row r="1">
          <cell r="J1">
            <v>1.7453292519943295E-2</v>
          </cell>
        </row>
      </sheetData>
      <sheetData sheetId="1305">
        <row r="1">
          <cell r="J1">
            <v>1.7453292519943295E-2</v>
          </cell>
        </row>
      </sheetData>
      <sheetData sheetId="1306">
        <row r="1">
          <cell r="J1">
            <v>1.7453292519943295E-2</v>
          </cell>
        </row>
      </sheetData>
      <sheetData sheetId="1307">
        <row r="1">
          <cell r="J1">
            <v>1.7453292519943295E-2</v>
          </cell>
        </row>
      </sheetData>
      <sheetData sheetId="1308">
        <row r="2">
          <cell r="B2">
            <v>0</v>
          </cell>
        </row>
      </sheetData>
      <sheetData sheetId="1309">
        <row r="2">
          <cell r="B2">
            <v>1</v>
          </cell>
        </row>
      </sheetData>
      <sheetData sheetId="1310">
        <row r="1">
          <cell r="J1">
            <v>1.7453292519943295E-2</v>
          </cell>
        </row>
      </sheetData>
      <sheetData sheetId="1311">
        <row r="1">
          <cell r="J1">
            <v>1.7453292519943295E-2</v>
          </cell>
        </row>
      </sheetData>
      <sheetData sheetId="1312"/>
      <sheetData sheetId="1313">
        <row r="1">
          <cell r="J1">
            <v>1.7453292519943295E-2</v>
          </cell>
        </row>
      </sheetData>
      <sheetData sheetId="1314">
        <row r="1">
          <cell r="J1">
            <v>1.7453292519943295E-2</v>
          </cell>
        </row>
      </sheetData>
      <sheetData sheetId="1315">
        <row r="1">
          <cell r="J1">
            <v>1.7453292519943295E-2</v>
          </cell>
        </row>
      </sheetData>
      <sheetData sheetId="1316">
        <row r="1">
          <cell r="J1">
            <v>1.7453292519943295E-2</v>
          </cell>
        </row>
      </sheetData>
      <sheetData sheetId="1317">
        <row r="1">
          <cell r="J1">
            <v>1.7453292519943295E-2</v>
          </cell>
        </row>
      </sheetData>
      <sheetData sheetId="1318">
        <row r="1">
          <cell r="J1">
            <v>1.7453292519943295E-2</v>
          </cell>
        </row>
      </sheetData>
      <sheetData sheetId="1319"/>
      <sheetData sheetId="1320"/>
      <sheetData sheetId="1321"/>
      <sheetData sheetId="1322"/>
      <sheetData sheetId="1323">
        <row r="1">
          <cell r="J1">
            <v>1.7453292519943295E-2</v>
          </cell>
        </row>
      </sheetData>
      <sheetData sheetId="1324">
        <row r="1">
          <cell r="J1">
            <v>1.7453292519943295E-2</v>
          </cell>
        </row>
      </sheetData>
      <sheetData sheetId="1325">
        <row r="1">
          <cell r="J1">
            <v>1.7453292519943295E-2</v>
          </cell>
        </row>
      </sheetData>
      <sheetData sheetId="1326">
        <row r="1">
          <cell r="J1">
            <v>1.7453292519943295E-2</v>
          </cell>
        </row>
      </sheetData>
      <sheetData sheetId="1327">
        <row r="1">
          <cell r="J1">
            <v>1.7453292519943295E-2</v>
          </cell>
        </row>
      </sheetData>
      <sheetData sheetId="1328">
        <row r="1">
          <cell r="J1">
            <v>1.7453292519943295E-2</v>
          </cell>
        </row>
      </sheetData>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row r="1">
          <cell r="J1">
            <v>1.7453292519943295E-2</v>
          </cell>
        </row>
      </sheetData>
      <sheetData sheetId="1342">
        <row r="1">
          <cell r="J1">
            <v>1.7453292519943295E-2</v>
          </cell>
        </row>
      </sheetData>
      <sheetData sheetId="1343">
        <row r="1">
          <cell r="J1">
            <v>1.7453292519943295E-2</v>
          </cell>
        </row>
      </sheetData>
      <sheetData sheetId="1344">
        <row r="1">
          <cell r="J1">
            <v>1.7453292519943295E-2</v>
          </cell>
        </row>
      </sheetData>
      <sheetData sheetId="1345">
        <row r="1">
          <cell r="J1">
            <v>1.7453292519943295E-2</v>
          </cell>
        </row>
      </sheetData>
      <sheetData sheetId="1346">
        <row r="1">
          <cell r="J1">
            <v>1.7453292519943295E-2</v>
          </cell>
        </row>
      </sheetData>
      <sheetData sheetId="1347">
        <row r="1">
          <cell r="J1">
            <v>1.7453292519943295E-2</v>
          </cell>
        </row>
      </sheetData>
      <sheetData sheetId="1348">
        <row r="1">
          <cell r="J1">
            <v>1.7453292519943295E-2</v>
          </cell>
        </row>
      </sheetData>
      <sheetData sheetId="1349">
        <row r="1">
          <cell r="J1">
            <v>1.7453292519943295E-2</v>
          </cell>
        </row>
      </sheetData>
      <sheetData sheetId="1350">
        <row r="1">
          <cell r="J1">
            <v>1.7453292519943295E-2</v>
          </cell>
        </row>
      </sheetData>
      <sheetData sheetId="1351">
        <row r="1">
          <cell r="J1">
            <v>1.7453292519943295E-2</v>
          </cell>
        </row>
      </sheetData>
      <sheetData sheetId="1352">
        <row r="1">
          <cell r="J1">
            <v>1.7453292519943295E-2</v>
          </cell>
        </row>
      </sheetData>
      <sheetData sheetId="1353">
        <row r="1">
          <cell r="J1">
            <v>1.7453292519943295E-2</v>
          </cell>
        </row>
      </sheetData>
      <sheetData sheetId="1354">
        <row r="1">
          <cell r="J1">
            <v>1.7453292519943295E-2</v>
          </cell>
        </row>
      </sheetData>
      <sheetData sheetId="1355">
        <row r="1">
          <cell r="J1">
            <v>1.7453292519943295E-2</v>
          </cell>
        </row>
      </sheetData>
      <sheetData sheetId="1356">
        <row r="1">
          <cell r="J1">
            <v>1.7453292519943295E-2</v>
          </cell>
        </row>
      </sheetData>
      <sheetData sheetId="1357">
        <row r="1">
          <cell r="J1">
            <v>1.7453292519943295E-2</v>
          </cell>
        </row>
      </sheetData>
      <sheetData sheetId="1358">
        <row r="1">
          <cell r="J1">
            <v>1.7453292519943295E-2</v>
          </cell>
        </row>
      </sheetData>
      <sheetData sheetId="1359">
        <row r="1">
          <cell r="J1">
            <v>1.7453292519943295E-2</v>
          </cell>
        </row>
      </sheetData>
      <sheetData sheetId="1360">
        <row r="1">
          <cell r="J1">
            <v>1.7453292519943295E-2</v>
          </cell>
        </row>
      </sheetData>
      <sheetData sheetId="1361">
        <row r="1">
          <cell r="J1">
            <v>1.7453292519943295E-2</v>
          </cell>
        </row>
      </sheetData>
      <sheetData sheetId="1362">
        <row r="1">
          <cell r="J1">
            <v>1.7453292519943295E-2</v>
          </cell>
        </row>
      </sheetData>
      <sheetData sheetId="1363">
        <row r="1">
          <cell r="J1">
            <v>1.7453292519943295E-2</v>
          </cell>
        </row>
      </sheetData>
      <sheetData sheetId="1364">
        <row r="1">
          <cell r="J1">
            <v>1.7453292519943295E-2</v>
          </cell>
        </row>
      </sheetData>
      <sheetData sheetId="1365">
        <row r="1">
          <cell r="J1">
            <v>1.7453292519943295E-2</v>
          </cell>
        </row>
      </sheetData>
      <sheetData sheetId="1366">
        <row r="1">
          <cell r="J1">
            <v>1.7453292519943295E-2</v>
          </cell>
        </row>
      </sheetData>
      <sheetData sheetId="1367">
        <row r="1">
          <cell r="J1">
            <v>1.7453292519943295E-2</v>
          </cell>
        </row>
      </sheetData>
      <sheetData sheetId="1368">
        <row r="1">
          <cell r="J1">
            <v>1.7453292519943295E-2</v>
          </cell>
        </row>
      </sheetData>
      <sheetData sheetId="1369">
        <row r="1">
          <cell r="J1">
            <v>1.7453292519943295E-2</v>
          </cell>
        </row>
      </sheetData>
      <sheetData sheetId="1370">
        <row r="1">
          <cell r="J1">
            <v>1.7453292519943295E-2</v>
          </cell>
        </row>
      </sheetData>
      <sheetData sheetId="1371">
        <row r="1">
          <cell r="J1">
            <v>1.7453292519943295E-2</v>
          </cell>
        </row>
      </sheetData>
      <sheetData sheetId="1372">
        <row r="1">
          <cell r="J1">
            <v>1.7453292519943295E-2</v>
          </cell>
        </row>
      </sheetData>
      <sheetData sheetId="1373">
        <row r="1">
          <cell r="J1">
            <v>1.7453292519943295E-2</v>
          </cell>
        </row>
      </sheetData>
      <sheetData sheetId="1374">
        <row r="1">
          <cell r="J1">
            <v>1.7453292519943295E-2</v>
          </cell>
        </row>
      </sheetData>
      <sheetData sheetId="1375">
        <row r="1">
          <cell r="J1">
            <v>1.7453292519943295E-2</v>
          </cell>
        </row>
      </sheetData>
      <sheetData sheetId="1376">
        <row r="1">
          <cell r="J1">
            <v>1.7453292519943295E-2</v>
          </cell>
        </row>
      </sheetData>
      <sheetData sheetId="1377">
        <row r="1">
          <cell r="J1">
            <v>1.7453292519943295E-2</v>
          </cell>
        </row>
      </sheetData>
      <sheetData sheetId="1378">
        <row r="1">
          <cell r="J1">
            <v>1.7453292519943295E-2</v>
          </cell>
        </row>
      </sheetData>
      <sheetData sheetId="1379">
        <row r="1">
          <cell r="J1">
            <v>1.7453292519943295E-2</v>
          </cell>
        </row>
      </sheetData>
      <sheetData sheetId="1380">
        <row r="1">
          <cell r="J1">
            <v>1.7453292519943295E-2</v>
          </cell>
        </row>
      </sheetData>
      <sheetData sheetId="1381">
        <row r="1">
          <cell r="J1">
            <v>1.7453292519943295E-2</v>
          </cell>
        </row>
      </sheetData>
      <sheetData sheetId="1382">
        <row r="1">
          <cell r="J1">
            <v>1.7453292519943295E-2</v>
          </cell>
        </row>
      </sheetData>
      <sheetData sheetId="1383">
        <row r="1">
          <cell r="J1">
            <v>1.7453292519943295E-2</v>
          </cell>
        </row>
      </sheetData>
      <sheetData sheetId="1384">
        <row r="1">
          <cell r="J1">
            <v>1.7453292519943295E-2</v>
          </cell>
        </row>
      </sheetData>
      <sheetData sheetId="1385">
        <row r="1">
          <cell r="J1">
            <v>1.7453292519943295E-2</v>
          </cell>
        </row>
      </sheetData>
      <sheetData sheetId="1386">
        <row r="1">
          <cell r="J1">
            <v>1.7453292519943295E-2</v>
          </cell>
        </row>
      </sheetData>
      <sheetData sheetId="1387">
        <row r="1">
          <cell r="J1">
            <v>1.7453292519943295E-2</v>
          </cell>
        </row>
      </sheetData>
      <sheetData sheetId="1388">
        <row r="1">
          <cell r="J1">
            <v>1.7453292519943295E-2</v>
          </cell>
        </row>
      </sheetData>
      <sheetData sheetId="1389">
        <row r="1">
          <cell r="J1">
            <v>1.7453292519943295E-2</v>
          </cell>
        </row>
      </sheetData>
      <sheetData sheetId="1390">
        <row r="1">
          <cell r="J1">
            <v>1.7453292519943295E-2</v>
          </cell>
        </row>
      </sheetData>
      <sheetData sheetId="1391">
        <row r="1">
          <cell r="J1">
            <v>1.7453292519943295E-2</v>
          </cell>
        </row>
      </sheetData>
      <sheetData sheetId="1392">
        <row r="1">
          <cell r="J1">
            <v>1.7453292519943295E-2</v>
          </cell>
        </row>
      </sheetData>
      <sheetData sheetId="1393">
        <row r="1">
          <cell r="J1">
            <v>1.7453292519943295E-2</v>
          </cell>
        </row>
      </sheetData>
      <sheetData sheetId="1394">
        <row r="1">
          <cell r="J1">
            <v>1.7453292519943295E-2</v>
          </cell>
        </row>
      </sheetData>
      <sheetData sheetId="1395">
        <row r="1">
          <cell r="J1">
            <v>1.7453292519943295E-2</v>
          </cell>
        </row>
      </sheetData>
      <sheetData sheetId="1396">
        <row r="1">
          <cell r="J1">
            <v>1.7453292519943295E-2</v>
          </cell>
        </row>
      </sheetData>
      <sheetData sheetId="1397">
        <row r="1">
          <cell r="J1">
            <v>1.7453292519943295E-2</v>
          </cell>
        </row>
      </sheetData>
      <sheetData sheetId="1398">
        <row r="1">
          <cell r="J1">
            <v>1.7453292519943295E-2</v>
          </cell>
        </row>
      </sheetData>
      <sheetData sheetId="1399">
        <row r="1">
          <cell r="J1">
            <v>1.7453292519943295E-2</v>
          </cell>
        </row>
      </sheetData>
      <sheetData sheetId="1400">
        <row r="1">
          <cell r="J1">
            <v>1.7453292519943295E-2</v>
          </cell>
        </row>
      </sheetData>
      <sheetData sheetId="1401">
        <row r="1">
          <cell r="J1">
            <v>1.7453292519943295E-2</v>
          </cell>
        </row>
      </sheetData>
      <sheetData sheetId="1402">
        <row r="1">
          <cell r="J1">
            <v>1.7453292519943295E-2</v>
          </cell>
        </row>
      </sheetData>
      <sheetData sheetId="1403">
        <row r="1">
          <cell r="J1">
            <v>1.7453292519943295E-2</v>
          </cell>
        </row>
      </sheetData>
      <sheetData sheetId="1404">
        <row r="1">
          <cell r="J1">
            <v>1.7453292519943295E-2</v>
          </cell>
        </row>
      </sheetData>
      <sheetData sheetId="1405">
        <row r="1">
          <cell r="J1">
            <v>1.7453292519943295E-2</v>
          </cell>
        </row>
      </sheetData>
      <sheetData sheetId="1406">
        <row r="1">
          <cell r="J1">
            <v>1.7453292519943295E-2</v>
          </cell>
        </row>
      </sheetData>
      <sheetData sheetId="1407">
        <row r="1">
          <cell r="J1">
            <v>1.7453292519943295E-2</v>
          </cell>
        </row>
      </sheetData>
      <sheetData sheetId="1408">
        <row r="1">
          <cell r="J1">
            <v>1.7453292519943295E-2</v>
          </cell>
        </row>
      </sheetData>
      <sheetData sheetId="1409">
        <row r="1">
          <cell r="J1">
            <v>1.7453292519943295E-2</v>
          </cell>
        </row>
      </sheetData>
      <sheetData sheetId="1410">
        <row r="1">
          <cell r="J1">
            <v>1.7453292519943295E-2</v>
          </cell>
        </row>
      </sheetData>
      <sheetData sheetId="1411">
        <row r="1">
          <cell r="J1">
            <v>1.7453292519943295E-2</v>
          </cell>
        </row>
      </sheetData>
      <sheetData sheetId="1412">
        <row r="1">
          <cell r="J1">
            <v>1.7453292519943295E-2</v>
          </cell>
        </row>
      </sheetData>
      <sheetData sheetId="1413">
        <row r="1">
          <cell r="J1">
            <v>1.7453292519943295E-2</v>
          </cell>
        </row>
      </sheetData>
      <sheetData sheetId="1414">
        <row r="1">
          <cell r="J1">
            <v>1.7453292519943295E-2</v>
          </cell>
        </row>
      </sheetData>
      <sheetData sheetId="1415">
        <row r="1">
          <cell r="J1">
            <v>1.7453292519943295E-2</v>
          </cell>
        </row>
      </sheetData>
      <sheetData sheetId="1416">
        <row r="1">
          <cell r="J1">
            <v>1.7453292519943295E-2</v>
          </cell>
        </row>
      </sheetData>
      <sheetData sheetId="1417">
        <row r="1">
          <cell r="J1">
            <v>1.7453292519943295E-2</v>
          </cell>
        </row>
      </sheetData>
      <sheetData sheetId="1418">
        <row r="1">
          <cell r="J1">
            <v>1.7453292519943295E-2</v>
          </cell>
        </row>
      </sheetData>
      <sheetData sheetId="1419">
        <row r="1">
          <cell r="J1">
            <v>1.7453292519943295E-2</v>
          </cell>
        </row>
      </sheetData>
      <sheetData sheetId="1420">
        <row r="1">
          <cell r="J1">
            <v>1.7453292519943295E-2</v>
          </cell>
        </row>
      </sheetData>
      <sheetData sheetId="1421">
        <row r="1">
          <cell r="J1">
            <v>1.7453292519943295E-2</v>
          </cell>
        </row>
      </sheetData>
      <sheetData sheetId="1422">
        <row r="1">
          <cell r="J1">
            <v>1.7453292519943295E-2</v>
          </cell>
        </row>
      </sheetData>
      <sheetData sheetId="1423">
        <row r="1">
          <cell r="J1">
            <v>1.7453292519943295E-2</v>
          </cell>
        </row>
      </sheetData>
      <sheetData sheetId="1424">
        <row r="1">
          <cell r="J1">
            <v>1.7453292519943295E-2</v>
          </cell>
        </row>
      </sheetData>
      <sheetData sheetId="1425">
        <row r="1">
          <cell r="J1">
            <v>1.7453292519943295E-2</v>
          </cell>
        </row>
      </sheetData>
      <sheetData sheetId="1426">
        <row r="1">
          <cell r="J1">
            <v>1.7453292519943295E-2</v>
          </cell>
        </row>
      </sheetData>
      <sheetData sheetId="1427">
        <row r="1">
          <cell r="J1">
            <v>1.7453292519943295E-2</v>
          </cell>
        </row>
      </sheetData>
      <sheetData sheetId="1428">
        <row r="1">
          <cell r="J1">
            <v>1.7453292519943295E-2</v>
          </cell>
        </row>
      </sheetData>
      <sheetData sheetId="1429">
        <row r="1">
          <cell r="J1">
            <v>1.7453292519943295E-2</v>
          </cell>
        </row>
      </sheetData>
      <sheetData sheetId="1430">
        <row r="1">
          <cell r="J1">
            <v>1.7453292519943295E-2</v>
          </cell>
        </row>
      </sheetData>
      <sheetData sheetId="1431">
        <row r="1">
          <cell r="J1">
            <v>1.7453292519943295E-2</v>
          </cell>
        </row>
      </sheetData>
      <sheetData sheetId="1432">
        <row r="1">
          <cell r="J1">
            <v>1.7453292519943295E-2</v>
          </cell>
        </row>
      </sheetData>
      <sheetData sheetId="1433">
        <row r="1">
          <cell r="J1">
            <v>1.7453292519943295E-2</v>
          </cell>
        </row>
      </sheetData>
      <sheetData sheetId="1434">
        <row r="1">
          <cell r="J1">
            <v>1.7453292519943295E-2</v>
          </cell>
        </row>
      </sheetData>
      <sheetData sheetId="1435">
        <row r="1">
          <cell r="J1">
            <v>1.7453292519943295E-2</v>
          </cell>
        </row>
      </sheetData>
      <sheetData sheetId="1436">
        <row r="1">
          <cell r="J1">
            <v>1.7453292519943295E-2</v>
          </cell>
        </row>
      </sheetData>
      <sheetData sheetId="1437">
        <row r="1">
          <cell r="J1">
            <v>1.7453292519943295E-2</v>
          </cell>
        </row>
      </sheetData>
      <sheetData sheetId="1438">
        <row r="1">
          <cell r="J1">
            <v>1.7453292519943295E-2</v>
          </cell>
        </row>
      </sheetData>
      <sheetData sheetId="1439">
        <row r="1">
          <cell r="J1">
            <v>1.7453292519943295E-2</v>
          </cell>
        </row>
      </sheetData>
      <sheetData sheetId="1440">
        <row r="1">
          <cell r="J1">
            <v>1.7453292519943295E-2</v>
          </cell>
        </row>
      </sheetData>
      <sheetData sheetId="1441">
        <row r="1">
          <cell r="J1">
            <v>1.7453292519943295E-2</v>
          </cell>
        </row>
      </sheetData>
      <sheetData sheetId="1442">
        <row r="1">
          <cell r="J1">
            <v>1.7453292519943295E-2</v>
          </cell>
        </row>
      </sheetData>
      <sheetData sheetId="1443">
        <row r="1">
          <cell r="J1">
            <v>1.7453292519943295E-2</v>
          </cell>
        </row>
      </sheetData>
      <sheetData sheetId="1444">
        <row r="1">
          <cell r="J1">
            <v>1.7453292519943295E-2</v>
          </cell>
        </row>
      </sheetData>
      <sheetData sheetId="1445">
        <row r="1">
          <cell r="J1">
            <v>1.7453292519943295E-2</v>
          </cell>
        </row>
      </sheetData>
      <sheetData sheetId="1446">
        <row r="1">
          <cell r="J1">
            <v>1.7453292519943295E-2</v>
          </cell>
        </row>
      </sheetData>
      <sheetData sheetId="1447">
        <row r="1">
          <cell r="J1">
            <v>1.7453292519943295E-2</v>
          </cell>
        </row>
      </sheetData>
      <sheetData sheetId="1448">
        <row r="1">
          <cell r="J1">
            <v>1.7453292519943295E-2</v>
          </cell>
        </row>
      </sheetData>
      <sheetData sheetId="1449">
        <row r="1">
          <cell r="J1">
            <v>1.7453292519943295E-2</v>
          </cell>
        </row>
      </sheetData>
      <sheetData sheetId="1450">
        <row r="1">
          <cell r="J1">
            <v>1.7453292519943295E-2</v>
          </cell>
        </row>
      </sheetData>
      <sheetData sheetId="1451">
        <row r="1">
          <cell r="J1">
            <v>1.7453292519943295E-2</v>
          </cell>
        </row>
      </sheetData>
      <sheetData sheetId="1452">
        <row r="1">
          <cell r="J1">
            <v>1.7453292519943295E-2</v>
          </cell>
        </row>
      </sheetData>
      <sheetData sheetId="1453">
        <row r="1">
          <cell r="J1">
            <v>1.7453292519943295E-2</v>
          </cell>
        </row>
      </sheetData>
      <sheetData sheetId="1454">
        <row r="1">
          <cell r="J1">
            <v>1.7453292519943295E-2</v>
          </cell>
        </row>
      </sheetData>
      <sheetData sheetId="1455">
        <row r="1">
          <cell r="J1">
            <v>1.7453292519943295E-2</v>
          </cell>
        </row>
      </sheetData>
      <sheetData sheetId="1456">
        <row r="1">
          <cell r="J1">
            <v>1.7453292519943295E-2</v>
          </cell>
        </row>
      </sheetData>
      <sheetData sheetId="1457">
        <row r="1">
          <cell r="J1">
            <v>1.7453292519943295E-2</v>
          </cell>
        </row>
      </sheetData>
      <sheetData sheetId="1458">
        <row r="1">
          <cell r="J1">
            <v>1.7453292519943295E-2</v>
          </cell>
        </row>
      </sheetData>
      <sheetData sheetId="1459">
        <row r="1">
          <cell r="J1">
            <v>1.7453292519943295E-2</v>
          </cell>
        </row>
      </sheetData>
      <sheetData sheetId="1460">
        <row r="1">
          <cell r="J1">
            <v>1.7453292519943295E-2</v>
          </cell>
        </row>
      </sheetData>
      <sheetData sheetId="1461">
        <row r="1">
          <cell r="J1">
            <v>1.7453292519943295E-2</v>
          </cell>
        </row>
      </sheetData>
      <sheetData sheetId="1462">
        <row r="1">
          <cell r="J1">
            <v>1.7453292519943295E-2</v>
          </cell>
        </row>
      </sheetData>
      <sheetData sheetId="1463">
        <row r="1">
          <cell r="J1">
            <v>1.7453292519943295E-2</v>
          </cell>
        </row>
      </sheetData>
      <sheetData sheetId="1464">
        <row r="1">
          <cell r="J1">
            <v>1.7453292519943295E-2</v>
          </cell>
        </row>
      </sheetData>
      <sheetData sheetId="1465">
        <row r="1">
          <cell r="J1">
            <v>1.7453292519943295E-2</v>
          </cell>
        </row>
      </sheetData>
      <sheetData sheetId="1466">
        <row r="1">
          <cell r="J1">
            <v>1.7453292519943295E-2</v>
          </cell>
        </row>
      </sheetData>
      <sheetData sheetId="1467">
        <row r="1">
          <cell r="J1">
            <v>1.7453292519943295E-2</v>
          </cell>
        </row>
      </sheetData>
      <sheetData sheetId="1468">
        <row r="1">
          <cell r="J1">
            <v>1.7453292519943295E-2</v>
          </cell>
        </row>
      </sheetData>
      <sheetData sheetId="1469">
        <row r="1">
          <cell r="J1">
            <v>1.7453292519943295E-2</v>
          </cell>
        </row>
      </sheetData>
      <sheetData sheetId="1470">
        <row r="1">
          <cell r="J1">
            <v>1.7453292519943295E-2</v>
          </cell>
        </row>
      </sheetData>
      <sheetData sheetId="1471">
        <row r="1">
          <cell r="J1">
            <v>1.7453292519943295E-2</v>
          </cell>
        </row>
      </sheetData>
      <sheetData sheetId="1472">
        <row r="1">
          <cell r="J1">
            <v>1.7453292519943295E-2</v>
          </cell>
        </row>
      </sheetData>
      <sheetData sheetId="1473">
        <row r="1">
          <cell r="J1">
            <v>1.7453292519943295E-2</v>
          </cell>
        </row>
      </sheetData>
      <sheetData sheetId="1474">
        <row r="1">
          <cell r="J1">
            <v>1.7453292519943295E-2</v>
          </cell>
        </row>
      </sheetData>
      <sheetData sheetId="1475">
        <row r="1">
          <cell r="J1">
            <v>1.7453292519943295E-2</v>
          </cell>
        </row>
      </sheetData>
      <sheetData sheetId="1476">
        <row r="1">
          <cell r="J1">
            <v>1.7453292519943295E-2</v>
          </cell>
        </row>
      </sheetData>
      <sheetData sheetId="1477">
        <row r="1">
          <cell r="J1">
            <v>1.7453292519943295E-2</v>
          </cell>
        </row>
      </sheetData>
      <sheetData sheetId="1478">
        <row r="1">
          <cell r="J1">
            <v>1.7453292519943295E-2</v>
          </cell>
        </row>
      </sheetData>
      <sheetData sheetId="1479">
        <row r="1">
          <cell r="J1">
            <v>1.7453292519943295E-2</v>
          </cell>
        </row>
      </sheetData>
      <sheetData sheetId="1480">
        <row r="1">
          <cell r="J1">
            <v>1.7453292519943295E-2</v>
          </cell>
        </row>
      </sheetData>
      <sheetData sheetId="1481">
        <row r="1">
          <cell r="J1">
            <v>1.7453292519943295E-2</v>
          </cell>
        </row>
      </sheetData>
      <sheetData sheetId="1482">
        <row r="1">
          <cell r="J1">
            <v>1.7453292519943295E-2</v>
          </cell>
        </row>
      </sheetData>
      <sheetData sheetId="1483">
        <row r="1">
          <cell r="J1">
            <v>1.7453292519943295E-2</v>
          </cell>
        </row>
      </sheetData>
      <sheetData sheetId="1484">
        <row r="1">
          <cell r="J1">
            <v>1.7453292519943295E-2</v>
          </cell>
        </row>
      </sheetData>
      <sheetData sheetId="1485">
        <row r="1">
          <cell r="J1">
            <v>1.7453292519943295E-2</v>
          </cell>
        </row>
      </sheetData>
      <sheetData sheetId="1486">
        <row r="1">
          <cell r="J1">
            <v>1.7453292519943295E-2</v>
          </cell>
        </row>
      </sheetData>
      <sheetData sheetId="1487">
        <row r="1">
          <cell r="J1">
            <v>1.7453292519943295E-2</v>
          </cell>
        </row>
      </sheetData>
      <sheetData sheetId="1488">
        <row r="1">
          <cell r="J1">
            <v>1.7453292519943295E-2</v>
          </cell>
        </row>
      </sheetData>
      <sheetData sheetId="1489">
        <row r="1">
          <cell r="J1">
            <v>1.7453292519943295E-2</v>
          </cell>
        </row>
      </sheetData>
      <sheetData sheetId="1490">
        <row r="1">
          <cell r="J1">
            <v>1.7453292519943295E-2</v>
          </cell>
        </row>
      </sheetData>
      <sheetData sheetId="1491">
        <row r="1">
          <cell r="J1">
            <v>1.7453292519943295E-2</v>
          </cell>
        </row>
      </sheetData>
      <sheetData sheetId="1492">
        <row r="1">
          <cell r="J1">
            <v>1.7453292519943295E-2</v>
          </cell>
        </row>
      </sheetData>
      <sheetData sheetId="1493">
        <row r="1">
          <cell r="J1">
            <v>1.7453292519943295E-2</v>
          </cell>
        </row>
      </sheetData>
      <sheetData sheetId="1494">
        <row r="1">
          <cell r="J1">
            <v>1.7453292519943295E-2</v>
          </cell>
        </row>
      </sheetData>
      <sheetData sheetId="1495">
        <row r="1">
          <cell r="J1">
            <v>1.7453292519943295E-2</v>
          </cell>
        </row>
      </sheetData>
      <sheetData sheetId="1496">
        <row r="1">
          <cell r="J1">
            <v>1.7453292519943295E-2</v>
          </cell>
        </row>
      </sheetData>
      <sheetData sheetId="1497">
        <row r="1">
          <cell r="J1">
            <v>1.7453292519943295E-2</v>
          </cell>
        </row>
      </sheetData>
      <sheetData sheetId="1498">
        <row r="1">
          <cell r="J1">
            <v>1.7453292519943295E-2</v>
          </cell>
        </row>
      </sheetData>
      <sheetData sheetId="1499">
        <row r="1">
          <cell r="J1">
            <v>1.7453292519943295E-2</v>
          </cell>
        </row>
      </sheetData>
      <sheetData sheetId="1500">
        <row r="1">
          <cell r="J1">
            <v>1.7453292519943295E-2</v>
          </cell>
        </row>
      </sheetData>
      <sheetData sheetId="1501">
        <row r="1">
          <cell r="J1">
            <v>1.7453292519943295E-2</v>
          </cell>
        </row>
      </sheetData>
      <sheetData sheetId="1502">
        <row r="1">
          <cell r="J1">
            <v>1.7453292519943295E-2</v>
          </cell>
        </row>
      </sheetData>
      <sheetData sheetId="1503">
        <row r="1">
          <cell r="J1">
            <v>1.7453292519943295E-2</v>
          </cell>
        </row>
      </sheetData>
      <sheetData sheetId="1504">
        <row r="1">
          <cell r="J1">
            <v>1.7453292519943295E-2</v>
          </cell>
        </row>
      </sheetData>
      <sheetData sheetId="1505">
        <row r="1">
          <cell r="J1">
            <v>1.7453292519943295E-2</v>
          </cell>
        </row>
      </sheetData>
      <sheetData sheetId="1506">
        <row r="1">
          <cell r="J1">
            <v>1.7453292519943295E-2</v>
          </cell>
        </row>
      </sheetData>
      <sheetData sheetId="1507">
        <row r="1">
          <cell r="J1">
            <v>1.7453292519943295E-2</v>
          </cell>
        </row>
      </sheetData>
      <sheetData sheetId="1508">
        <row r="1">
          <cell r="J1">
            <v>1.7453292519943295E-2</v>
          </cell>
        </row>
      </sheetData>
      <sheetData sheetId="1509">
        <row r="1">
          <cell r="J1">
            <v>1.7453292519943295E-2</v>
          </cell>
        </row>
      </sheetData>
      <sheetData sheetId="1510">
        <row r="1">
          <cell r="J1">
            <v>1.7453292519943295E-2</v>
          </cell>
        </row>
      </sheetData>
      <sheetData sheetId="1511">
        <row r="1">
          <cell r="J1">
            <v>1.7453292519943295E-2</v>
          </cell>
        </row>
      </sheetData>
      <sheetData sheetId="1512">
        <row r="1">
          <cell r="J1">
            <v>1.7453292519943295E-2</v>
          </cell>
        </row>
      </sheetData>
      <sheetData sheetId="1513">
        <row r="1">
          <cell r="J1">
            <v>1.7453292519943295E-2</v>
          </cell>
        </row>
      </sheetData>
      <sheetData sheetId="1514">
        <row r="1">
          <cell r="J1">
            <v>1.7453292519943295E-2</v>
          </cell>
        </row>
      </sheetData>
      <sheetData sheetId="1515">
        <row r="1">
          <cell r="J1">
            <v>1.7453292519943295E-2</v>
          </cell>
        </row>
      </sheetData>
      <sheetData sheetId="1516">
        <row r="1">
          <cell r="J1">
            <v>1.7453292519943295E-2</v>
          </cell>
        </row>
      </sheetData>
      <sheetData sheetId="1517">
        <row r="1">
          <cell r="J1">
            <v>1.7453292519943295E-2</v>
          </cell>
        </row>
      </sheetData>
      <sheetData sheetId="1518">
        <row r="1">
          <cell r="J1">
            <v>1.7453292519943295E-2</v>
          </cell>
        </row>
      </sheetData>
      <sheetData sheetId="1519">
        <row r="1">
          <cell r="J1">
            <v>1.7453292519943295E-2</v>
          </cell>
        </row>
      </sheetData>
      <sheetData sheetId="1520">
        <row r="1">
          <cell r="J1">
            <v>1.7453292519943295E-2</v>
          </cell>
        </row>
      </sheetData>
      <sheetData sheetId="1521">
        <row r="1">
          <cell r="J1">
            <v>1.7453292519943295E-2</v>
          </cell>
        </row>
      </sheetData>
      <sheetData sheetId="1522">
        <row r="1">
          <cell r="J1">
            <v>1.7453292519943295E-2</v>
          </cell>
        </row>
      </sheetData>
      <sheetData sheetId="1523">
        <row r="1">
          <cell r="J1">
            <v>1.7453292519943295E-2</v>
          </cell>
        </row>
      </sheetData>
      <sheetData sheetId="1524">
        <row r="1">
          <cell r="J1">
            <v>1.7453292519943295E-2</v>
          </cell>
        </row>
      </sheetData>
      <sheetData sheetId="1525">
        <row r="1">
          <cell r="J1">
            <v>1.7453292519943295E-2</v>
          </cell>
        </row>
      </sheetData>
      <sheetData sheetId="1526">
        <row r="1">
          <cell r="J1">
            <v>1.7453292519943295E-2</v>
          </cell>
        </row>
      </sheetData>
      <sheetData sheetId="1527">
        <row r="1">
          <cell r="J1">
            <v>1.7453292519943295E-2</v>
          </cell>
        </row>
      </sheetData>
      <sheetData sheetId="1528">
        <row r="1">
          <cell r="J1">
            <v>1.7453292519943295E-2</v>
          </cell>
        </row>
      </sheetData>
      <sheetData sheetId="1529">
        <row r="1">
          <cell r="J1">
            <v>1.7453292519943295E-2</v>
          </cell>
        </row>
      </sheetData>
      <sheetData sheetId="1530">
        <row r="1">
          <cell r="J1">
            <v>1.7453292519943295E-2</v>
          </cell>
        </row>
      </sheetData>
      <sheetData sheetId="1531">
        <row r="1">
          <cell r="J1">
            <v>1.7453292519943295E-2</v>
          </cell>
        </row>
      </sheetData>
      <sheetData sheetId="1532">
        <row r="1">
          <cell r="J1">
            <v>1.7453292519943295E-2</v>
          </cell>
        </row>
      </sheetData>
      <sheetData sheetId="1533">
        <row r="1">
          <cell r="J1">
            <v>1.7453292519943295E-2</v>
          </cell>
        </row>
      </sheetData>
      <sheetData sheetId="1534">
        <row r="1">
          <cell r="J1">
            <v>1.7453292519943295E-2</v>
          </cell>
        </row>
      </sheetData>
      <sheetData sheetId="1535">
        <row r="1">
          <cell r="J1">
            <v>1.7453292519943295E-2</v>
          </cell>
        </row>
      </sheetData>
      <sheetData sheetId="1536">
        <row r="1">
          <cell r="J1">
            <v>1.7453292519943295E-2</v>
          </cell>
        </row>
      </sheetData>
      <sheetData sheetId="1537">
        <row r="1">
          <cell r="J1">
            <v>1.7453292519943295E-2</v>
          </cell>
        </row>
      </sheetData>
      <sheetData sheetId="1538">
        <row r="1">
          <cell r="J1">
            <v>1.7453292519943295E-2</v>
          </cell>
        </row>
      </sheetData>
      <sheetData sheetId="1539">
        <row r="1">
          <cell r="J1">
            <v>1.7453292519943295E-2</v>
          </cell>
        </row>
      </sheetData>
      <sheetData sheetId="1540">
        <row r="1">
          <cell r="J1">
            <v>1.7453292519943295E-2</v>
          </cell>
        </row>
      </sheetData>
      <sheetData sheetId="1541">
        <row r="1">
          <cell r="J1">
            <v>1.7453292519943295E-2</v>
          </cell>
        </row>
      </sheetData>
      <sheetData sheetId="1542">
        <row r="1">
          <cell r="J1">
            <v>1.7453292519943295E-2</v>
          </cell>
        </row>
      </sheetData>
      <sheetData sheetId="1543">
        <row r="1">
          <cell r="J1">
            <v>1.7453292519943295E-2</v>
          </cell>
        </row>
      </sheetData>
      <sheetData sheetId="1544">
        <row r="1">
          <cell r="J1">
            <v>1.7453292519943295E-2</v>
          </cell>
        </row>
      </sheetData>
      <sheetData sheetId="1545">
        <row r="1">
          <cell r="J1">
            <v>1.7453292519943295E-2</v>
          </cell>
        </row>
      </sheetData>
      <sheetData sheetId="1546">
        <row r="1">
          <cell r="J1">
            <v>1.7453292519943295E-2</v>
          </cell>
        </row>
      </sheetData>
      <sheetData sheetId="1547">
        <row r="1">
          <cell r="J1">
            <v>1.7453292519943295E-2</v>
          </cell>
        </row>
      </sheetData>
      <sheetData sheetId="1548">
        <row r="1">
          <cell r="J1">
            <v>1.7453292519943295E-2</v>
          </cell>
        </row>
      </sheetData>
      <sheetData sheetId="1549">
        <row r="1">
          <cell r="J1">
            <v>1.7453292519943295E-2</v>
          </cell>
        </row>
      </sheetData>
      <sheetData sheetId="1550">
        <row r="1">
          <cell r="J1">
            <v>1.7453292519943295E-2</v>
          </cell>
        </row>
      </sheetData>
      <sheetData sheetId="1551">
        <row r="1">
          <cell r="J1">
            <v>1.7453292519943295E-2</v>
          </cell>
        </row>
      </sheetData>
      <sheetData sheetId="1552">
        <row r="1">
          <cell r="J1">
            <v>1.7453292519943295E-2</v>
          </cell>
        </row>
      </sheetData>
      <sheetData sheetId="1553">
        <row r="1">
          <cell r="J1">
            <v>1.7453292519943295E-2</v>
          </cell>
        </row>
      </sheetData>
      <sheetData sheetId="1554">
        <row r="1">
          <cell r="J1">
            <v>1.7453292519943295E-2</v>
          </cell>
        </row>
      </sheetData>
      <sheetData sheetId="1555">
        <row r="1">
          <cell r="J1">
            <v>1.7453292519943295E-2</v>
          </cell>
        </row>
      </sheetData>
      <sheetData sheetId="1556">
        <row r="1">
          <cell r="J1">
            <v>1.7453292519943295E-2</v>
          </cell>
        </row>
      </sheetData>
      <sheetData sheetId="1557">
        <row r="1">
          <cell r="J1">
            <v>1.7453292519943295E-2</v>
          </cell>
        </row>
      </sheetData>
      <sheetData sheetId="1558">
        <row r="1">
          <cell r="J1">
            <v>1.7453292519943295E-2</v>
          </cell>
        </row>
      </sheetData>
      <sheetData sheetId="1559">
        <row r="1">
          <cell r="J1">
            <v>1.7453292519943295E-2</v>
          </cell>
        </row>
      </sheetData>
      <sheetData sheetId="1560">
        <row r="1">
          <cell r="J1">
            <v>1.7453292519943295E-2</v>
          </cell>
        </row>
      </sheetData>
      <sheetData sheetId="1561">
        <row r="1">
          <cell r="J1">
            <v>1.7453292519943295E-2</v>
          </cell>
        </row>
      </sheetData>
      <sheetData sheetId="1562">
        <row r="1">
          <cell r="J1">
            <v>1.7453292519943295E-2</v>
          </cell>
        </row>
      </sheetData>
      <sheetData sheetId="1563">
        <row r="1">
          <cell r="J1">
            <v>1.7453292519943295E-2</v>
          </cell>
        </row>
      </sheetData>
      <sheetData sheetId="1564">
        <row r="1">
          <cell r="J1">
            <v>1.7453292519943295E-2</v>
          </cell>
        </row>
      </sheetData>
      <sheetData sheetId="1565">
        <row r="1">
          <cell r="J1">
            <v>1.7453292519943295E-2</v>
          </cell>
        </row>
      </sheetData>
      <sheetData sheetId="1566">
        <row r="1">
          <cell r="J1">
            <v>1.7453292519943295E-2</v>
          </cell>
        </row>
      </sheetData>
      <sheetData sheetId="1567">
        <row r="1">
          <cell r="J1">
            <v>1.7453292519943295E-2</v>
          </cell>
        </row>
      </sheetData>
      <sheetData sheetId="1568">
        <row r="1">
          <cell r="J1">
            <v>1.7453292519943295E-2</v>
          </cell>
        </row>
      </sheetData>
      <sheetData sheetId="1569">
        <row r="1">
          <cell r="J1">
            <v>1.7453292519943295E-2</v>
          </cell>
        </row>
      </sheetData>
      <sheetData sheetId="1570">
        <row r="1">
          <cell r="J1">
            <v>1.7453292519943295E-2</v>
          </cell>
        </row>
      </sheetData>
      <sheetData sheetId="1571">
        <row r="1">
          <cell r="J1">
            <v>1.7453292519943295E-2</v>
          </cell>
        </row>
      </sheetData>
      <sheetData sheetId="1572">
        <row r="1">
          <cell r="J1">
            <v>1.7453292519943295E-2</v>
          </cell>
        </row>
      </sheetData>
      <sheetData sheetId="1573">
        <row r="1">
          <cell r="J1">
            <v>1.7453292519943295E-2</v>
          </cell>
        </row>
      </sheetData>
      <sheetData sheetId="1574">
        <row r="1">
          <cell r="J1">
            <v>1.7453292519943295E-2</v>
          </cell>
        </row>
      </sheetData>
      <sheetData sheetId="1575">
        <row r="1">
          <cell r="J1">
            <v>1.7453292519943295E-2</v>
          </cell>
        </row>
      </sheetData>
      <sheetData sheetId="1576">
        <row r="1">
          <cell r="J1">
            <v>1.7453292519943295E-2</v>
          </cell>
        </row>
      </sheetData>
      <sheetData sheetId="1577">
        <row r="1">
          <cell r="J1">
            <v>1.7453292519943295E-2</v>
          </cell>
        </row>
      </sheetData>
      <sheetData sheetId="1578">
        <row r="1">
          <cell r="J1">
            <v>1.7453292519943295E-2</v>
          </cell>
        </row>
      </sheetData>
      <sheetData sheetId="1579">
        <row r="1">
          <cell r="J1">
            <v>1.7453292519943295E-2</v>
          </cell>
        </row>
      </sheetData>
      <sheetData sheetId="1580">
        <row r="1">
          <cell r="J1">
            <v>1.7453292519943295E-2</v>
          </cell>
        </row>
      </sheetData>
      <sheetData sheetId="1581">
        <row r="1">
          <cell r="J1">
            <v>1.7453292519943295E-2</v>
          </cell>
        </row>
      </sheetData>
      <sheetData sheetId="1582">
        <row r="1">
          <cell r="J1">
            <v>1.7453292519943295E-2</v>
          </cell>
        </row>
      </sheetData>
      <sheetData sheetId="1583">
        <row r="1">
          <cell r="J1">
            <v>1.7453292519943295E-2</v>
          </cell>
        </row>
      </sheetData>
      <sheetData sheetId="1584">
        <row r="1">
          <cell r="J1">
            <v>1.7453292519943295E-2</v>
          </cell>
        </row>
      </sheetData>
      <sheetData sheetId="1585">
        <row r="1">
          <cell r="J1">
            <v>1.7453292519943295E-2</v>
          </cell>
        </row>
      </sheetData>
      <sheetData sheetId="1586">
        <row r="1">
          <cell r="J1">
            <v>1.7453292519943295E-2</v>
          </cell>
        </row>
      </sheetData>
      <sheetData sheetId="1587">
        <row r="1">
          <cell r="J1">
            <v>1.7453292519943295E-2</v>
          </cell>
        </row>
      </sheetData>
      <sheetData sheetId="1588">
        <row r="1">
          <cell r="J1">
            <v>1.7453292519943295E-2</v>
          </cell>
        </row>
      </sheetData>
      <sheetData sheetId="1589">
        <row r="1">
          <cell r="J1">
            <v>1.7453292519943295E-2</v>
          </cell>
        </row>
      </sheetData>
      <sheetData sheetId="1590">
        <row r="1">
          <cell r="J1">
            <v>1.7453292519943295E-2</v>
          </cell>
        </row>
      </sheetData>
      <sheetData sheetId="1591">
        <row r="1">
          <cell r="J1">
            <v>1.7453292519943295E-2</v>
          </cell>
        </row>
      </sheetData>
      <sheetData sheetId="1592">
        <row r="1">
          <cell r="J1">
            <v>1.7453292519943295E-2</v>
          </cell>
        </row>
      </sheetData>
      <sheetData sheetId="1593">
        <row r="1">
          <cell r="J1">
            <v>1.7453292519943295E-2</v>
          </cell>
        </row>
      </sheetData>
      <sheetData sheetId="1594">
        <row r="1">
          <cell r="J1">
            <v>1.7453292519943295E-2</v>
          </cell>
        </row>
      </sheetData>
      <sheetData sheetId="1595">
        <row r="1">
          <cell r="J1">
            <v>1.7453292519943295E-2</v>
          </cell>
        </row>
      </sheetData>
      <sheetData sheetId="1596">
        <row r="1">
          <cell r="J1">
            <v>1.7453292519943295E-2</v>
          </cell>
        </row>
      </sheetData>
      <sheetData sheetId="1597">
        <row r="1">
          <cell r="J1">
            <v>1.7453292519943295E-2</v>
          </cell>
        </row>
      </sheetData>
      <sheetData sheetId="1598">
        <row r="1">
          <cell r="J1">
            <v>1.7453292519943295E-2</v>
          </cell>
        </row>
      </sheetData>
      <sheetData sheetId="1599">
        <row r="1">
          <cell r="J1">
            <v>1.7453292519943295E-2</v>
          </cell>
        </row>
      </sheetData>
      <sheetData sheetId="1600">
        <row r="1">
          <cell r="J1">
            <v>1.7453292519943295E-2</v>
          </cell>
        </row>
      </sheetData>
      <sheetData sheetId="1601">
        <row r="1">
          <cell r="J1">
            <v>1.7453292519943295E-2</v>
          </cell>
        </row>
      </sheetData>
      <sheetData sheetId="1602">
        <row r="1">
          <cell r="J1">
            <v>1.7453292519943295E-2</v>
          </cell>
        </row>
      </sheetData>
      <sheetData sheetId="1603">
        <row r="1">
          <cell r="J1">
            <v>1.7453292519943295E-2</v>
          </cell>
        </row>
      </sheetData>
      <sheetData sheetId="1604">
        <row r="1">
          <cell r="J1">
            <v>1.7453292519943295E-2</v>
          </cell>
        </row>
      </sheetData>
      <sheetData sheetId="1605">
        <row r="1">
          <cell r="J1">
            <v>1.7453292519943295E-2</v>
          </cell>
        </row>
      </sheetData>
      <sheetData sheetId="1606">
        <row r="1">
          <cell r="J1">
            <v>1.7453292519943295E-2</v>
          </cell>
        </row>
      </sheetData>
      <sheetData sheetId="1607">
        <row r="1">
          <cell r="J1">
            <v>1.7453292519943295E-2</v>
          </cell>
        </row>
      </sheetData>
      <sheetData sheetId="1608">
        <row r="1">
          <cell r="J1">
            <v>1.7453292519943295E-2</v>
          </cell>
        </row>
      </sheetData>
      <sheetData sheetId="1609">
        <row r="1">
          <cell r="J1">
            <v>1.7453292519943295E-2</v>
          </cell>
        </row>
      </sheetData>
      <sheetData sheetId="1610">
        <row r="1">
          <cell r="J1">
            <v>1.7453292519943295E-2</v>
          </cell>
        </row>
      </sheetData>
      <sheetData sheetId="1611">
        <row r="1">
          <cell r="J1">
            <v>1.7453292519943295E-2</v>
          </cell>
        </row>
      </sheetData>
      <sheetData sheetId="1612">
        <row r="1">
          <cell r="J1">
            <v>1.7453292519943295E-2</v>
          </cell>
        </row>
      </sheetData>
      <sheetData sheetId="1613">
        <row r="1">
          <cell r="J1">
            <v>1.7453292519943295E-2</v>
          </cell>
        </row>
      </sheetData>
      <sheetData sheetId="1614">
        <row r="1">
          <cell r="J1">
            <v>1.7453292519943295E-2</v>
          </cell>
        </row>
      </sheetData>
      <sheetData sheetId="1615">
        <row r="1">
          <cell r="J1">
            <v>1.7453292519943295E-2</v>
          </cell>
        </row>
      </sheetData>
      <sheetData sheetId="1616">
        <row r="1">
          <cell r="J1">
            <v>1.7453292519943295E-2</v>
          </cell>
        </row>
      </sheetData>
      <sheetData sheetId="1617">
        <row r="1">
          <cell r="J1">
            <v>1.7453292519943295E-2</v>
          </cell>
        </row>
      </sheetData>
      <sheetData sheetId="1618">
        <row r="1">
          <cell r="J1">
            <v>1.7453292519943295E-2</v>
          </cell>
        </row>
      </sheetData>
      <sheetData sheetId="1619">
        <row r="1">
          <cell r="J1">
            <v>1.7453292519943295E-2</v>
          </cell>
        </row>
      </sheetData>
      <sheetData sheetId="1620">
        <row r="1">
          <cell r="J1">
            <v>1.7453292519943295E-2</v>
          </cell>
        </row>
      </sheetData>
      <sheetData sheetId="1621">
        <row r="1">
          <cell r="J1">
            <v>1.7453292519943295E-2</v>
          </cell>
        </row>
      </sheetData>
      <sheetData sheetId="1622">
        <row r="1">
          <cell r="J1">
            <v>1.7453292519943295E-2</v>
          </cell>
        </row>
      </sheetData>
      <sheetData sheetId="1623">
        <row r="1">
          <cell r="J1">
            <v>1.7453292519943295E-2</v>
          </cell>
        </row>
      </sheetData>
      <sheetData sheetId="1624">
        <row r="1">
          <cell r="J1">
            <v>1.7453292519943295E-2</v>
          </cell>
        </row>
      </sheetData>
      <sheetData sheetId="1625">
        <row r="1">
          <cell r="J1">
            <v>1.7453292519943295E-2</v>
          </cell>
        </row>
      </sheetData>
      <sheetData sheetId="1626">
        <row r="1">
          <cell r="J1">
            <v>1.7453292519943295E-2</v>
          </cell>
        </row>
      </sheetData>
      <sheetData sheetId="1627">
        <row r="1">
          <cell r="J1">
            <v>1.7453292519943295E-2</v>
          </cell>
        </row>
      </sheetData>
      <sheetData sheetId="1628">
        <row r="1">
          <cell r="J1">
            <v>1.7453292519943295E-2</v>
          </cell>
        </row>
      </sheetData>
      <sheetData sheetId="1629">
        <row r="1">
          <cell r="J1">
            <v>1.7453292519943295E-2</v>
          </cell>
        </row>
      </sheetData>
      <sheetData sheetId="1630">
        <row r="1">
          <cell r="J1">
            <v>1.7453292519943295E-2</v>
          </cell>
        </row>
      </sheetData>
      <sheetData sheetId="1631">
        <row r="1">
          <cell r="J1">
            <v>1.7453292519943295E-2</v>
          </cell>
        </row>
      </sheetData>
      <sheetData sheetId="1632">
        <row r="1">
          <cell r="J1">
            <v>1.7453292519943295E-2</v>
          </cell>
        </row>
      </sheetData>
      <sheetData sheetId="1633">
        <row r="1">
          <cell r="J1">
            <v>1.7453292519943295E-2</v>
          </cell>
        </row>
      </sheetData>
      <sheetData sheetId="1634">
        <row r="1">
          <cell r="J1">
            <v>1.7453292519943295E-2</v>
          </cell>
        </row>
      </sheetData>
      <sheetData sheetId="1635">
        <row r="1">
          <cell r="J1">
            <v>1.7453292519943295E-2</v>
          </cell>
        </row>
      </sheetData>
      <sheetData sheetId="1636">
        <row r="1">
          <cell r="J1">
            <v>1.7453292519943295E-2</v>
          </cell>
        </row>
      </sheetData>
      <sheetData sheetId="1637">
        <row r="1">
          <cell r="J1">
            <v>1.7453292519943295E-2</v>
          </cell>
        </row>
      </sheetData>
      <sheetData sheetId="1638">
        <row r="1">
          <cell r="J1">
            <v>1.7453292519943295E-2</v>
          </cell>
        </row>
      </sheetData>
      <sheetData sheetId="1639">
        <row r="1">
          <cell r="J1">
            <v>1.7453292519943295E-2</v>
          </cell>
        </row>
      </sheetData>
      <sheetData sheetId="1640">
        <row r="1">
          <cell r="J1">
            <v>1.7453292519943295E-2</v>
          </cell>
        </row>
      </sheetData>
      <sheetData sheetId="1641">
        <row r="1">
          <cell r="J1">
            <v>1.7453292519943295E-2</v>
          </cell>
        </row>
      </sheetData>
      <sheetData sheetId="1642">
        <row r="1">
          <cell r="J1">
            <v>1.7453292519943295E-2</v>
          </cell>
        </row>
      </sheetData>
      <sheetData sheetId="1643">
        <row r="1">
          <cell r="J1">
            <v>1.7453292519943295E-2</v>
          </cell>
        </row>
      </sheetData>
      <sheetData sheetId="1644">
        <row r="1">
          <cell r="J1">
            <v>1.7453292519943295E-2</v>
          </cell>
        </row>
      </sheetData>
      <sheetData sheetId="1645">
        <row r="1">
          <cell r="J1">
            <v>1.7453292519943295E-2</v>
          </cell>
        </row>
      </sheetData>
      <sheetData sheetId="1646">
        <row r="1">
          <cell r="J1">
            <v>1.7453292519943295E-2</v>
          </cell>
        </row>
      </sheetData>
      <sheetData sheetId="1647">
        <row r="1">
          <cell r="J1">
            <v>1.7453292519943295E-2</v>
          </cell>
        </row>
      </sheetData>
      <sheetData sheetId="1648">
        <row r="1">
          <cell r="J1">
            <v>1.7453292519943295E-2</v>
          </cell>
        </row>
      </sheetData>
      <sheetData sheetId="1649">
        <row r="1">
          <cell r="J1">
            <v>1.7453292519943295E-2</v>
          </cell>
        </row>
      </sheetData>
      <sheetData sheetId="1650">
        <row r="1">
          <cell r="J1">
            <v>1.7453292519943295E-2</v>
          </cell>
        </row>
      </sheetData>
      <sheetData sheetId="1651">
        <row r="1">
          <cell r="J1">
            <v>1.7453292519943295E-2</v>
          </cell>
        </row>
      </sheetData>
      <sheetData sheetId="1652">
        <row r="1">
          <cell r="J1">
            <v>1.7453292519943295E-2</v>
          </cell>
        </row>
      </sheetData>
      <sheetData sheetId="1653">
        <row r="1">
          <cell r="J1">
            <v>1.7453292519943295E-2</v>
          </cell>
        </row>
      </sheetData>
      <sheetData sheetId="1654">
        <row r="1">
          <cell r="J1">
            <v>1.7453292519943295E-2</v>
          </cell>
        </row>
      </sheetData>
      <sheetData sheetId="1655">
        <row r="1">
          <cell r="J1">
            <v>1.7453292519943295E-2</v>
          </cell>
        </row>
      </sheetData>
      <sheetData sheetId="1656">
        <row r="1">
          <cell r="J1">
            <v>1.7453292519943295E-2</v>
          </cell>
        </row>
      </sheetData>
      <sheetData sheetId="1657">
        <row r="1">
          <cell r="J1">
            <v>1.7453292519943295E-2</v>
          </cell>
        </row>
      </sheetData>
      <sheetData sheetId="1658">
        <row r="1">
          <cell r="J1">
            <v>1.7453292519943295E-2</v>
          </cell>
        </row>
      </sheetData>
      <sheetData sheetId="1659">
        <row r="1">
          <cell r="J1">
            <v>1.7453292519943295E-2</v>
          </cell>
        </row>
      </sheetData>
      <sheetData sheetId="1660">
        <row r="1">
          <cell r="J1">
            <v>1.7453292519943295E-2</v>
          </cell>
        </row>
      </sheetData>
      <sheetData sheetId="1661">
        <row r="1">
          <cell r="J1">
            <v>1.7453292519943295E-2</v>
          </cell>
        </row>
      </sheetData>
      <sheetData sheetId="1662">
        <row r="1">
          <cell r="J1">
            <v>1.7453292519943295E-2</v>
          </cell>
        </row>
      </sheetData>
      <sheetData sheetId="1663">
        <row r="1">
          <cell r="J1">
            <v>1.7453292519943295E-2</v>
          </cell>
        </row>
      </sheetData>
      <sheetData sheetId="1664">
        <row r="1">
          <cell r="J1">
            <v>1.7453292519943295E-2</v>
          </cell>
        </row>
      </sheetData>
      <sheetData sheetId="1665">
        <row r="1">
          <cell r="J1">
            <v>1.7453292519943295E-2</v>
          </cell>
        </row>
      </sheetData>
      <sheetData sheetId="1666">
        <row r="1">
          <cell r="J1">
            <v>1.7453292519943295E-2</v>
          </cell>
        </row>
      </sheetData>
      <sheetData sheetId="1667">
        <row r="1">
          <cell r="J1">
            <v>1.7453292519943295E-2</v>
          </cell>
        </row>
      </sheetData>
      <sheetData sheetId="1668">
        <row r="1">
          <cell r="J1">
            <v>1.7453292519943295E-2</v>
          </cell>
        </row>
      </sheetData>
      <sheetData sheetId="1669">
        <row r="1">
          <cell r="J1">
            <v>1.7453292519943295E-2</v>
          </cell>
        </row>
      </sheetData>
      <sheetData sheetId="1670">
        <row r="1">
          <cell r="J1">
            <v>1.7453292519943295E-2</v>
          </cell>
        </row>
      </sheetData>
      <sheetData sheetId="1671">
        <row r="1">
          <cell r="J1">
            <v>1.7453292519943295E-2</v>
          </cell>
        </row>
      </sheetData>
      <sheetData sheetId="1672">
        <row r="1">
          <cell r="J1">
            <v>1.7453292519943295E-2</v>
          </cell>
        </row>
      </sheetData>
      <sheetData sheetId="1673">
        <row r="1">
          <cell r="J1">
            <v>1.7453292519943295E-2</v>
          </cell>
        </row>
      </sheetData>
      <sheetData sheetId="1674">
        <row r="1">
          <cell r="J1">
            <v>1.7453292519943295E-2</v>
          </cell>
        </row>
      </sheetData>
      <sheetData sheetId="1675">
        <row r="1">
          <cell r="J1">
            <v>1.7453292519943295E-2</v>
          </cell>
        </row>
      </sheetData>
      <sheetData sheetId="1676">
        <row r="1">
          <cell r="J1">
            <v>1.7453292519943295E-2</v>
          </cell>
        </row>
      </sheetData>
      <sheetData sheetId="1677">
        <row r="1">
          <cell r="J1">
            <v>1.7453292519943295E-2</v>
          </cell>
        </row>
      </sheetData>
      <sheetData sheetId="1678">
        <row r="1">
          <cell r="J1">
            <v>1.7453292519943295E-2</v>
          </cell>
        </row>
      </sheetData>
      <sheetData sheetId="1679">
        <row r="1">
          <cell r="J1">
            <v>1.7453292519943295E-2</v>
          </cell>
        </row>
      </sheetData>
      <sheetData sheetId="1680">
        <row r="1">
          <cell r="J1">
            <v>1.7453292519943295E-2</v>
          </cell>
        </row>
      </sheetData>
      <sheetData sheetId="1681">
        <row r="1">
          <cell r="J1">
            <v>1.7453292519943295E-2</v>
          </cell>
        </row>
      </sheetData>
      <sheetData sheetId="1682">
        <row r="1">
          <cell r="J1">
            <v>1.7453292519943295E-2</v>
          </cell>
        </row>
      </sheetData>
      <sheetData sheetId="1683">
        <row r="1">
          <cell r="J1">
            <v>1.7453292519943295E-2</v>
          </cell>
        </row>
      </sheetData>
      <sheetData sheetId="1684">
        <row r="1">
          <cell r="J1">
            <v>1.7453292519943295E-2</v>
          </cell>
        </row>
      </sheetData>
      <sheetData sheetId="1685">
        <row r="1">
          <cell r="J1">
            <v>1.7453292519943295E-2</v>
          </cell>
        </row>
      </sheetData>
      <sheetData sheetId="1686">
        <row r="1">
          <cell r="J1">
            <v>1.7453292519943295E-2</v>
          </cell>
        </row>
      </sheetData>
      <sheetData sheetId="1687">
        <row r="1">
          <cell r="J1">
            <v>1.7453292519943295E-2</v>
          </cell>
        </row>
      </sheetData>
      <sheetData sheetId="1688">
        <row r="1">
          <cell r="J1">
            <v>1.7453292519943295E-2</v>
          </cell>
        </row>
      </sheetData>
      <sheetData sheetId="1689">
        <row r="1">
          <cell r="J1">
            <v>1.7453292519943295E-2</v>
          </cell>
        </row>
      </sheetData>
      <sheetData sheetId="1690">
        <row r="1">
          <cell r="J1">
            <v>1.7453292519943295E-2</v>
          </cell>
        </row>
      </sheetData>
      <sheetData sheetId="1691">
        <row r="1">
          <cell r="J1">
            <v>1.7453292519943295E-2</v>
          </cell>
        </row>
      </sheetData>
      <sheetData sheetId="1692">
        <row r="1">
          <cell r="J1">
            <v>1.7453292519943295E-2</v>
          </cell>
        </row>
      </sheetData>
      <sheetData sheetId="1693">
        <row r="1">
          <cell r="J1">
            <v>1.7453292519943295E-2</v>
          </cell>
        </row>
      </sheetData>
      <sheetData sheetId="1694">
        <row r="1">
          <cell r="J1">
            <v>1.7453292519943295E-2</v>
          </cell>
        </row>
      </sheetData>
      <sheetData sheetId="1695">
        <row r="1">
          <cell r="J1">
            <v>1.7453292519943295E-2</v>
          </cell>
        </row>
      </sheetData>
      <sheetData sheetId="1696">
        <row r="1">
          <cell r="J1">
            <v>1.7453292519943295E-2</v>
          </cell>
        </row>
      </sheetData>
      <sheetData sheetId="1697">
        <row r="1">
          <cell r="J1">
            <v>1.7453292519943295E-2</v>
          </cell>
        </row>
      </sheetData>
      <sheetData sheetId="1698">
        <row r="1">
          <cell r="J1">
            <v>1.7453292519943295E-2</v>
          </cell>
        </row>
      </sheetData>
      <sheetData sheetId="1699">
        <row r="1">
          <cell r="J1">
            <v>1.7453292519943295E-2</v>
          </cell>
        </row>
      </sheetData>
      <sheetData sheetId="1700">
        <row r="1">
          <cell r="J1">
            <v>1.7453292519943295E-2</v>
          </cell>
        </row>
      </sheetData>
      <sheetData sheetId="1701">
        <row r="1">
          <cell r="J1">
            <v>1.7453292519943295E-2</v>
          </cell>
        </row>
      </sheetData>
      <sheetData sheetId="1702">
        <row r="1">
          <cell r="J1">
            <v>1.7453292519943295E-2</v>
          </cell>
        </row>
      </sheetData>
      <sheetData sheetId="1703">
        <row r="1">
          <cell r="J1">
            <v>1.7453292519943295E-2</v>
          </cell>
        </row>
      </sheetData>
      <sheetData sheetId="1704">
        <row r="1">
          <cell r="J1">
            <v>1.7453292519943295E-2</v>
          </cell>
        </row>
      </sheetData>
      <sheetData sheetId="1705">
        <row r="1">
          <cell r="J1">
            <v>1.7453292519943295E-2</v>
          </cell>
        </row>
      </sheetData>
      <sheetData sheetId="1706">
        <row r="1">
          <cell r="J1">
            <v>1.7453292519943295E-2</v>
          </cell>
        </row>
      </sheetData>
      <sheetData sheetId="1707">
        <row r="1">
          <cell r="J1">
            <v>1.7453292519943295E-2</v>
          </cell>
        </row>
      </sheetData>
      <sheetData sheetId="1708">
        <row r="1">
          <cell r="J1">
            <v>1.7453292519943295E-2</v>
          </cell>
        </row>
      </sheetData>
      <sheetData sheetId="1709">
        <row r="1">
          <cell r="J1">
            <v>1.7453292519943295E-2</v>
          </cell>
        </row>
      </sheetData>
      <sheetData sheetId="1710">
        <row r="1">
          <cell r="J1">
            <v>1.7453292519943295E-2</v>
          </cell>
        </row>
      </sheetData>
      <sheetData sheetId="1711">
        <row r="1">
          <cell r="J1">
            <v>1.7453292519943295E-2</v>
          </cell>
        </row>
      </sheetData>
      <sheetData sheetId="1712">
        <row r="1">
          <cell r="J1">
            <v>1.7453292519943295E-2</v>
          </cell>
        </row>
      </sheetData>
      <sheetData sheetId="1713">
        <row r="1">
          <cell r="J1">
            <v>1.7453292519943295E-2</v>
          </cell>
        </row>
      </sheetData>
      <sheetData sheetId="1714">
        <row r="1">
          <cell r="J1">
            <v>1.7453292519943295E-2</v>
          </cell>
        </row>
      </sheetData>
      <sheetData sheetId="1715">
        <row r="1">
          <cell r="J1">
            <v>1.7453292519943295E-2</v>
          </cell>
        </row>
      </sheetData>
      <sheetData sheetId="1716">
        <row r="1">
          <cell r="J1">
            <v>1.7453292519943295E-2</v>
          </cell>
        </row>
      </sheetData>
      <sheetData sheetId="1717">
        <row r="1">
          <cell r="J1">
            <v>1.7453292519943295E-2</v>
          </cell>
        </row>
      </sheetData>
      <sheetData sheetId="1718">
        <row r="1">
          <cell r="J1">
            <v>1.7453292519943295E-2</v>
          </cell>
        </row>
      </sheetData>
      <sheetData sheetId="1719">
        <row r="1">
          <cell r="J1">
            <v>1.7453292519943295E-2</v>
          </cell>
        </row>
      </sheetData>
      <sheetData sheetId="1720">
        <row r="1">
          <cell r="J1">
            <v>1.7453292519943295E-2</v>
          </cell>
        </row>
      </sheetData>
      <sheetData sheetId="1721">
        <row r="1">
          <cell r="J1">
            <v>1.7453292519943295E-2</v>
          </cell>
        </row>
      </sheetData>
      <sheetData sheetId="1722">
        <row r="1">
          <cell r="J1">
            <v>1.7453292519943295E-2</v>
          </cell>
        </row>
      </sheetData>
      <sheetData sheetId="1723">
        <row r="1">
          <cell r="J1">
            <v>1.7453292519943295E-2</v>
          </cell>
        </row>
      </sheetData>
      <sheetData sheetId="1724">
        <row r="1">
          <cell r="J1">
            <v>1.7453292519943295E-2</v>
          </cell>
        </row>
      </sheetData>
      <sheetData sheetId="1725">
        <row r="1">
          <cell r="J1">
            <v>1.7453292519943295E-2</v>
          </cell>
        </row>
      </sheetData>
      <sheetData sheetId="1726">
        <row r="1">
          <cell r="J1">
            <v>1.7453292519943295E-2</v>
          </cell>
        </row>
      </sheetData>
      <sheetData sheetId="1727">
        <row r="1">
          <cell r="J1">
            <v>1.7453292519943295E-2</v>
          </cell>
        </row>
      </sheetData>
      <sheetData sheetId="1728">
        <row r="1">
          <cell r="J1">
            <v>1.7453292519943295E-2</v>
          </cell>
        </row>
      </sheetData>
      <sheetData sheetId="1729">
        <row r="1">
          <cell r="J1">
            <v>1.7453292519943295E-2</v>
          </cell>
        </row>
      </sheetData>
      <sheetData sheetId="1730">
        <row r="1">
          <cell r="J1">
            <v>1.7453292519943295E-2</v>
          </cell>
        </row>
      </sheetData>
      <sheetData sheetId="1731">
        <row r="1">
          <cell r="J1">
            <v>1.7453292519943295E-2</v>
          </cell>
        </row>
      </sheetData>
      <sheetData sheetId="1732">
        <row r="1">
          <cell r="J1">
            <v>1.7453292519943295E-2</v>
          </cell>
        </row>
      </sheetData>
      <sheetData sheetId="1733">
        <row r="1">
          <cell r="J1">
            <v>1.7453292519943295E-2</v>
          </cell>
        </row>
      </sheetData>
      <sheetData sheetId="1734">
        <row r="1">
          <cell r="J1">
            <v>1.7453292519943295E-2</v>
          </cell>
        </row>
      </sheetData>
      <sheetData sheetId="1735">
        <row r="1">
          <cell r="J1">
            <v>1.7453292519943295E-2</v>
          </cell>
        </row>
      </sheetData>
      <sheetData sheetId="1736">
        <row r="1">
          <cell r="J1">
            <v>1.7453292519943295E-2</v>
          </cell>
        </row>
      </sheetData>
      <sheetData sheetId="1737">
        <row r="1">
          <cell r="J1">
            <v>1.7453292519943295E-2</v>
          </cell>
        </row>
      </sheetData>
      <sheetData sheetId="1738">
        <row r="1">
          <cell r="J1">
            <v>1.7453292519943295E-2</v>
          </cell>
        </row>
      </sheetData>
      <sheetData sheetId="1739">
        <row r="1">
          <cell r="J1">
            <v>1.7453292519943295E-2</v>
          </cell>
        </row>
      </sheetData>
      <sheetData sheetId="1740">
        <row r="1">
          <cell r="J1">
            <v>1.7453292519943295E-2</v>
          </cell>
        </row>
      </sheetData>
      <sheetData sheetId="1741">
        <row r="1">
          <cell r="J1">
            <v>1.7453292519943295E-2</v>
          </cell>
        </row>
      </sheetData>
      <sheetData sheetId="1742">
        <row r="1">
          <cell r="J1">
            <v>1.7453292519943295E-2</v>
          </cell>
        </row>
      </sheetData>
      <sheetData sheetId="1743">
        <row r="1">
          <cell r="J1">
            <v>1.7453292519943295E-2</v>
          </cell>
        </row>
      </sheetData>
      <sheetData sheetId="1744">
        <row r="1">
          <cell r="J1">
            <v>1.7453292519943295E-2</v>
          </cell>
        </row>
      </sheetData>
      <sheetData sheetId="1745">
        <row r="1">
          <cell r="J1">
            <v>1.7453292519943295E-2</v>
          </cell>
        </row>
      </sheetData>
      <sheetData sheetId="1746">
        <row r="1">
          <cell r="J1">
            <v>1.7453292519943295E-2</v>
          </cell>
        </row>
      </sheetData>
      <sheetData sheetId="1747">
        <row r="1">
          <cell r="J1">
            <v>1.7453292519943295E-2</v>
          </cell>
        </row>
      </sheetData>
      <sheetData sheetId="1748">
        <row r="1">
          <cell r="J1">
            <v>1.7453292519943295E-2</v>
          </cell>
        </row>
      </sheetData>
      <sheetData sheetId="1749">
        <row r="1">
          <cell r="J1">
            <v>1.7453292519943295E-2</v>
          </cell>
        </row>
      </sheetData>
      <sheetData sheetId="1750">
        <row r="1">
          <cell r="J1">
            <v>1.7453292519943295E-2</v>
          </cell>
        </row>
      </sheetData>
      <sheetData sheetId="1751">
        <row r="1">
          <cell r="J1">
            <v>1.7453292519943295E-2</v>
          </cell>
        </row>
      </sheetData>
      <sheetData sheetId="1752">
        <row r="1">
          <cell r="J1">
            <v>1.7453292519943295E-2</v>
          </cell>
        </row>
      </sheetData>
      <sheetData sheetId="1753">
        <row r="1">
          <cell r="J1">
            <v>1.7453292519943295E-2</v>
          </cell>
        </row>
      </sheetData>
      <sheetData sheetId="1754">
        <row r="1">
          <cell r="J1">
            <v>1.7453292519943295E-2</v>
          </cell>
        </row>
      </sheetData>
      <sheetData sheetId="1755">
        <row r="1">
          <cell r="J1">
            <v>1.7453292519943295E-2</v>
          </cell>
        </row>
      </sheetData>
      <sheetData sheetId="1756">
        <row r="1">
          <cell r="J1">
            <v>1.7453292519943295E-2</v>
          </cell>
        </row>
      </sheetData>
      <sheetData sheetId="1757">
        <row r="1">
          <cell r="J1">
            <v>1.7453292519943295E-2</v>
          </cell>
        </row>
      </sheetData>
      <sheetData sheetId="1758">
        <row r="1">
          <cell r="J1">
            <v>1.7453292519943295E-2</v>
          </cell>
        </row>
      </sheetData>
      <sheetData sheetId="1759">
        <row r="1">
          <cell r="J1">
            <v>1.7453292519943295E-2</v>
          </cell>
        </row>
      </sheetData>
      <sheetData sheetId="1760">
        <row r="1">
          <cell r="J1">
            <v>1.7453292519943295E-2</v>
          </cell>
        </row>
      </sheetData>
      <sheetData sheetId="1761">
        <row r="1">
          <cell r="J1">
            <v>1.7453292519943295E-2</v>
          </cell>
        </row>
      </sheetData>
      <sheetData sheetId="1762">
        <row r="1">
          <cell r="J1">
            <v>1.7453292519943295E-2</v>
          </cell>
        </row>
      </sheetData>
      <sheetData sheetId="1763"/>
      <sheetData sheetId="1764">
        <row r="2">
          <cell r="C2" t="str">
            <v>LARSEN &amp; TOUBRO LIMITED</v>
          </cell>
        </row>
      </sheetData>
      <sheetData sheetId="1765"/>
      <sheetData sheetId="1766">
        <row r="2">
          <cell r="B2">
            <v>1</v>
          </cell>
        </row>
      </sheetData>
      <sheetData sheetId="1767">
        <row r="2">
          <cell r="B2">
            <v>1</v>
          </cell>
        </row>
      </sheetData>
      <sheetData sheetId="1768">
        <row r="2">
          <cell r="B2">
            <v>1</v>
          </cell>
        </row>
      </sheetData>
      <sheetData sheetId="1769"/>
      <sheetData sheetId="1770">
        <row r="1">
          <cell r="J1">
            <v>1.7453292519943295E-2</v>
          </cell>
        </row>
      </sheetData>
      <sheetData sheetId="1771">
        <row r="2">
          <cell r="B2">
            <v>1</v>
          </cell>
        </row>
      </sheetData>
      <sheetData sheetId="1772">
        <row r="2">
          <cell r="B2">
            <v>1</v>
          </cell>
        </row>
      </sheetData>
      <sheetData sheetId="1773">
        <row r="1">
          <cell r="J1">
            <v>1.7453292519943295E-2</v>
          </cell>
        </row>
      </sheetData>
      <sheetData sheetId="1774"/>
      <sheetData sheetId="1775"/>
      <sheetData sheetId="1776"/>
      <sheetData sheetId="1777"/>
      <sheetData sheetId="1778"/>
      <sheetData sheetId="1779"/>
      <sheetData sheetId="1780">
        <row r="2">
          <cell r="C2" t="str">
            <v>LARSEN &amp; TOUBRO LIMITED</v>
          </cell>
        </row>
      </sheetData>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row r="2">
          <cell r="B2">
            <v>1</v>
          </cell>
        </row>
      </sheetData>
      <sheetData sheetId="1866"/>
      <sheetData sheetId="1867"/>
      <sheetData sheetId="1868"/>
      <sheetData sheetId="1869"/>
      <sheetData sheetId="1870"/>
      <sheetData sheetId="1871"/>
      <sheetData sheetId="1872"/>
      <sheetData sheetId="1873">
        <row r="1">
          <cell r="J1">
            <v>1.7453292519943295E-2</v>
          </cell>
        </row>
      </sheetData>
      <sheetData sheetId="1874">
        <row r="1">
          <cell r="J1">
            <v>1.7453292519943295E-2</v>
          </cell>
        </row>
      </sheetData>
      <sheetData sheetId="1875">
        <row r="1">
          <cell r="J1">
            <v>1.7453292519943295E-2</v>
          </cell>
        </row>
      </sheetData>
      <sheetData sheetId="1876">
        <row r="1">
          <cell r="J1">
            <v>1.7453292519943295E-2</v>
          </cell>
        </row>
      </sheetData>
      <sheetData sheetId="1877">
        <row r="1">
          <cell r="J1">
            <v>1.7453292519943295E-2</v>
          </cell>
        </row>
      </sheetData>
      <sheetData sheetId="1878">
        <row r="1">
          <cell r="J1">
            <v>1.7453292519943295E-2</v>
          </cell>
        </row>
      </sheetData>
      <sheetData sheetId="1879">
        <row r="1">
          <cell r="J1">
            <v>1.7453292519943295E-2</v>
          </cell>
        </row>
      </sheetData>
      <sheetData sheetId="1880">
        <row r="1">
          <cell r="J1">
            <v>1.7453292519943295E-2</v>
          </cell>
        </row>
      </sheetData>
      <sheetData sheetId="1881">
        <row r="1">
          <cell r="J1">
            <v>1.7453292519943295E-2</v>
          </cell>
        </row>
      </sheetData>
      <sheetData sheetId="1882">
        <row r="1">
          <cell r="J1">
            <v>1.7453292519943295E-2</v>
          </cell>
        </row>
      </sheetData>
      <sheetData sheetId="1883">
        <row r="1">
          <cell r="J1">
            <v>1.7453292519943295E-2</v>
          </cell>
        </row>
      </sheetData>
      <sheetData sheetId="1884">
        <row r="1">
          <cell r="J1">
            <v>1.7453292519943295E-2</v>
          </cell>
        </row>
      </sheetData>
      <sheetData sheetId="1885">
        <row r="1">
          <cell r="J1">
            <v>1.7453292519943295E-2</v>
          </cell>
        </row>
      </sheetData>
      <sheetData sheetId="1886">
        <row r="1">
          <cell r="J1">
            <v>1.7453292519943295E-2</v>
          </cell>
        </row>
      </sheetData>
      <sheetData sheetId="1887">
        <row r="1">
          <cell r="J1">
            <v>1.7453292519943295E-2</v>
          </cell>
        </row>
      </sheetData>
      <sheetData sheetId="1888">
        <row r="1">
          <cell r="J1">
            <v>1.7453292519943295E-2</v>
          </cell>
        </row>
      </sheetData>
      <sheetData sheetId="1889">
        <row r="1">
          <cell r="J1">
            <v>1.7453292519943295E-2</v>
          </cell>
        </row>
      </sheetData>
      <sheetData sheetId="1890">
        <row r="1">
          <cell r="J1">
            <v>1.7453292519943295E-2</v>
          </cell>
        </row>
      </sheetData>
      <sheetData sheetId="1891">
        <row r="1">
          <cell r="J1">
            <v>1.7453292519943295E-2</v>
          </cell>
        </row>
      </sheetData>
      <sheetData sheetId="1892">
        <row r="1">
          <cell r="J1">
            <v>1.7453292519943295E-2</v>
          </cell>
        </row>
      </sheetData>
      <sheetData sheetId="1893">
        <row r="1">
          <cell r="J1">
            <v>1.7453292519943295E-2</v>
          </cell>
        </row>
      </sheetData>
      <sheetData sheetId="1894">
        <row r="1">
          <cell r="J1">
            <v>1.7453292519943295E-2</v>
          </cell>
        </row>
      </sheetData>
      <sheetData sheetId="1895">
        <row r="1">
          <cell r="J1">
            <v>1.7453292519943295E-2</v>
          </cell>
        </row>
      </sheetData>
      <sheetData sheetId="1896">
        <row r="1">
          <cell r="J1">
            <v>1.7453292519943295E-2</v>
          </cell>
        </row>
      </sheetData>
      <sheetData sheetId="1897">
        <row r="1">
          <cell r="J1">
            <v>1.7453292519943295E-2</v>
          </cell>
        </row>
      </sheetData>
      <sheetData sheetId="1898">
        <row r="1">
          <cell r="J1">
            <v>1.7453292519943295E-2</v>
          </cell>
        </row>
      </sheetData>
      <sheetData sheetId="1899">
        <row r="1">
          <cell r="J1">
            <v>1.7453292519943295E-2</v>
          </cell>
        </row>
      </sheetData>
      <sheetData sheetId="1900">
        <row r="1">
          <cell r="J1">
            <v>1.7453292519943295E-2</v>
          </cell>
        </row>
      </sheetData>
      <sheetData sheetId="1901">
        <row r="1">
          <cell r="J1">
            <v>1.7453292519943295E-2</v>
          </cell>
        </row>
      </sheetData>
      <sheetData sheetId="1902">
        <row r="1">
          <cell r="J1">
            <v>1.7453292519943295E-2</v>
          </cell>
        </row>
      </sheetData>
      <sheetData sheetId="1903">
        <row r="1">
          <cell r="J1">
            <v>1.7453292519943295E-2</v>
          </cell>
        </row>
      </sheetData>
      <sheetData sheetId="1904">
        <row r="1">
          <cell r="J1">
            <v>1.7453292519943295E-2</v>
          </cell>
        </row>
      </sheetData>
      <sheetData sheetId="1905">
        <row r="1">
          <cell r="J1">
            <v>1.7453292519943295E-2</v>
          </cell>
        </row>
      </sheetData>
      <sheetData sheetId="1906">
        <row r="1">
          <cell r="J1">
            <v>1.7453292519943295E-2</v>
          </cell>
        </row>
      </sheetData>
      <sheetData sheetId="1907">
        <row r="1">
          <cell r="J1">
            <v>1.7453292519943295E-2</v>
          </cell>
        </row>
      </sheetData>
      <sheetData sheetId="1908">
        <row r="1">
          <cell r="J1">
            <v>1.7453292519943295E-2</v>
          </cell>
        </row>
      </sheetData>
      <sheetData sheetId="1909">
        <row r="1">
          <cell r="J1">
            <v>1.7453292519943295E-2</v>
          </cell>
        </row>
      </sheetData>
      <sheetData sheetId="1910">
        <row r="1">
          <cell r="J1">
            <v>1.7453292519943295E-2</v>
          </cell>
        </row>
      </sheetData>
      <sheetData sheetId="1911">
        <row r="1">
          <cell r="J1">
            <v>1.7453292519943295E-2</v>
          </cell>
        </row>
      </sheetData>
      <sheetData sheetId="1912">
        <row r="1">
          <cell r="J1">
            <v>1.7453292519943295E-2</v>
          </cell>
        </row>
      </sheetData>
      <sheetData sheetId="1913">
        <row r="1">
          <cell r="J1">
            <v>1.7453292519943295E-2</v>
          </cell>
        </row>
      </sheetData>
      <sheetData sheetId="1914">
        <row r="1">
          <cell r="J1">
            <v>1.7453292519943295E-2</v>
          </cell>
        </row>
      </sheetData>
      <sheetData sheetId="1915">
        <row r="1">
          <cell r="J1">
            <v>1.7453292519943295E-2</v>
          </cell>
        </row>
      </sheetData>
      <sheetData sheetId="1916">
        <row r="1">
          <cell r="J1">
            <v>1.7453292519943295E-2</v>
          </cell>
        </row>
      </sheetData>
      <sheetData sheetId="1917">
        <row r="1">
          <cell r="J1">
            <v>1.7453292519943295E-2</v>
          </cell>
        </row>
      </sheetData>
      <sheetData sheetId="1918">
        <row r="1">
          <cell r="J1">
            <v>1.7453292519943295E-2</v>
          </cell>
        </row>
      </sheetData>
      <sheetData sheetId="1919">
        <row r="1">
          <cell r="J1">
            <v>1.7453292519943295E-2</v>
          </cell>
        </row>
      </sheetData>
      <sheetData sheetId="1920">
        <row r="1">
          <cell r="J1">
            <v>1.7453292519943295E-2</v>
          </cell>
        </row>
      </sheetData>
      <sheetData sheetId="1921">
        <row r="1">
          <cell r="J1">
            <v>1.7453292519943295E-2</v>
          </cell>
        </row>
      </sheetData>
      <sheetData sheetId="1922">
        <row r="1">
          <cell r="J1">
            <v>1.7453292519943295E-2</v>
          </cell>
        </row>
      </sheetData>
      <sheetData sheetId="1923">
        <row r="1">
          <cell r="J1">
            <v>1.7453292519943295E-2</v>
          </cell>
        </row>
      </sheetData>
      <sheetData sheetId="1924">
        <row r="1">
          <cell r="J1">
            <v>1.7453292519943295E-2</v>
          </cell>
        </row>
      </sheetData>
      <sheetData sheetId="1925">
        <row r="1">
          <cell r="J1">
            <v>1.7453292519943295E-2</v>
          </cell>
        </row>
      </sheetData>
      <sheetData sheetId="1926">
        <row r="1">
          <cell r="J1">
            <v>1.7453292519943295E-2</v>
          </cell>
        </row>
      </sheetData>
      <sheetData sheetId="1927">
        <row r="1">
          <cell r="J1">
            <v>1.7453292519943295E-2</v>
          </cell>
        </row>
      </sheetData>
      <sheetData sheetId="1928">
        <row r="1">
          <cell r="J1">
            <v>1.7453292519943295E-2</v>
          </cell>
        </row>
      </sheetData>
      <sheetData sheetId="1929">
        <row r="1">
          <cell r="J1">
            <v>1.7453292519943295E-2</v>
          </cell>
        </row>
      </sheetData>
      <sheetData sheetId="1930">
        <row r="1">
          <cell r="J1">
            <v>1.7453292519943295E-2</v>
          </cell>
        </row>
      </sheetData>
      <sheetData sheetId="1931">
        <row r="1">
          <cell r="J1">
            <v>1.7453292519943295E-2</v>
          </cell>
        </row>
      </sheetData>
      <sheetData sheetId="1932">
        <row r="1">
          <cell r="J1">
            <v>1.7453292519943295E-2</v>
          </cell>
        </row>
      </sheetData>
      <sheetData sheetId="1933">
        <row r="1">
          <cell r="J1">
            <v>1.7453292519943295E-2</v>
          </cell>
        </row>
      </sheetData>
      <sheetData sheetId="1934">
        <row r="1">
          <cell r="J1">
            <v>1.7453292519943295E-2</v>
          </cell>
        </row>
      </sheetData>
      <sheetData sheetId="1935">
        <row r="1">
          <cell r="J1">
            <v>1.7453292519943295E-2</v>
          </cell>
        </row>
      </sheetData>
      <sheetData sheetId="1936">
        <row r="1">
          <cell r="J1">
            <v>1.7453292519943295E-2</v>
          </cell>
        </row>
      </sheetData>
      <sheetData sheetId="1937">
        <row r="1">
          <cell r="J1">
            <v>1.7453292519943295E-2</v>
          </cell>
        </row>
      </sheetData>
      <sheetData sheetId="1938">
        <row r="1">
          <cell r="J1">
            <v>1.7453292519943295E-2</v>
          </cell>
        </row>
      </sheetData>
      <sheetData sheetId="1939">
        <row r="1">
          <cell r="J1">
            <v>1.7453292519943295E-2</v>
          </cell>
        </row>
      </sheetData>
      <sheetData sheetId="1940">
        <row r="1">
          <cell r="J1">
            <v>1.7453292519943295E-2</v>
          </cell>
        </row>
      </sheetData>
      <sheetData sheetId="1941">
        <row r="1">
          <cell r="J1">
            <v>1.7453292519943295E-2</v>
          </cell>
        </row>
      </sheetData>
      <sheetData sheetId="1942">
        <row r="1">
          <cell r="J1">
            <v>1.7453292519943295E-2</v>
          </cell>
        </row>
      </sheetData>
      <sheetData sheetId="1943">
        <row r="1">
          <cell r="J1">
            <v>1.7453292519943295E-2</v>
          </cell>
        </row>
      </sheetData>
      <sheetData sheetId="1944">
        <row r="1">
          <cell r="J1">
            <v>1.7453292519943295E-2</v>
          </cell>
        </row>
      </sheetData>
      <sheetData sheetId="1945">
        <row r="1">
          <cell r="J1">
            <v>1.7453292519943295E-2</v>
          </cell>
        </row>
      </sheetData>
      <sheetData sheetId="1946">
        <row r="1">
          <cell r="J1">
            <v>1.7453292519943295E-2</v>
          </cell>
        </row>
      </sheetData>
      <sheetData sheetId="1947">
        <row r="1">
          <cell r="J1">
            <v>1.7453292519943295E-2</v>
          </cell>
        </row>
      </sheetData>
      <sheetData sheetId="1948">
        <row r="1">
          <cell r="J1">
            <v>1.7453292519943295E-2</v>
          </cell>
        </row>
      </sheetData>
      <sheetData sheetId="1949">
        <row r="1">
          <cell r="J1">
            <v>1.7453292519943295E-2</v>
          </cell>
        </row>
      </sheetData>
      <sheetData sheetId="1950">
        <row r="1">
          <cell r="J1">
            <v>1.7453292519943295E-2</v>
          </cell>
        </row>
      </sheetData>
      <sheetData sheetId="1951">
        <row r="1">
          <cell r="J1">
            <v>1.7453292519943295E-2</v>
          </cell>
        </row>
      </sheetData>
      <sheetData sheetId="1952">
        <row r="1">
          <cell r="J1">
            <v>1.7453292519943295E-2</v>
          </cell>
        </row>
      </sheetData>
      <sheetData sheetId="1953">
        <row r="1">
          <cell r="J1">
            <v>1.7453292519943295E-2</v>
          </cell>
        </row>
      </sheetData>
      <sheetData sheetId="1954">
        <row r="1">
          <cell r="J1">
            <v>1.7453292519943295E-2</v>
          </cell>
        </row>
      </sheetData>
      <sheetData sheetId="1955">
        <row r="1">
          <cell r="J1">
            <v>1.7453292519943295E-2</v>
          </cell>
        </row>
      </sheetData>
      <sheetData sheetId="1956">
        <row r="1">
          <cell r="J1">
            <v>1.7453292519943295E-2</v>
          </cell>
        </row>
      </sheetData>
      <sheetData sheetId="1957">
        <row r="1">
          <cell r="J1">
            <v>1.7453292519943295E-2</v>
          </cell>
        </row>
      </sheetData>
      <sheetData sheetId="1958">
        <row r="1">
          <cell r="J1">
            <v>1.7453292519943295E-2</v>
          </cell>
        </row>
      </sheetData>
      <sheetData sheetId="1959">
        <row r="1">
          <cell r="J1">
            <v>1.7453292519943295E-2</v>
          </cell>
        </row>
      </sheetData>
      <sheetData sheetId="1960">
        <row r="1">
          <cell r="J1">
            <v>1.7453292519943295E-2</v>
          </cell>
        </row>
      </sheetData>
      <sheetData sheetId="1961">
        <row r="1">
          <cell r="J1">
            <v>1.7453292519943295E-2</v>
          </cell>
        </row>
      </sheetData>
      <sheetData sheetId="1962">
        <row r="1">
          <cell r="J1">
            <v>1.7453292519943295E-2</v>
          </cell>
        </row>
      </sheetData>
      <sheetData sheetId="1963">
        <row r="1">
          <cell r="J1">
            <v>1.7453292519943295E-2</v>
          </cell>
        </row>
      </sheetData>
      <sheetData sheetId="1964">
        <row r="1">
          <cell r="J1">
            <v>1.7453292519943295E-2</v>
          </cell>
        </row>
      </sheetData>
      <sheetData sheetId="1965">
        <row r="1">
          <cell r="J1">
            <v>1.7453292519943295E-2</v>
          </cell>
        </row>
      </sheetData>
      <sheetData sheetId="1966">
        <row r="1">
          <cell r="J1">
            <v>1.7453292519943295E-2</v>
          </cell>
        </row>
      </sheetData>
      <sheetData sheetId="1967">
        <row r="1">
          <cell r="J1">
            <v>1.7453292519943295E-2</v>
          </cell>
        </row>
      </sheetData>
      <sheetData sheetId="1968">
        <row r="1">
          <cell r="J1">
            <v>1.7453292519943295E-2</v>
          </cell>
        </row>
      </sheetData>
      <sheetData sheetId="1969">
        <row r="1">
          <cell r="J1">
            <v>1.7453292519943295E-2</v>
          </cell>
        </row>
      </sheetData>
      <sheetData sheetId="1970">
        <row r="1">
          <cell r="J1">
            <v>1.7453292519943295E-2</v>
          </cell>
        </row>
      </sheetData>
      <sheetData sheetId="1971">
        <row r="1">
          <cell r="J1">
            <v>1.7453292519943295E-2</v>
          </cell>
        </row>
      </sheetData>
      <sheetData sheetId="1972">
        <row r="1">
          <cell r="J1">
            <v>1.7453292519943295E-2</v>
          </cell>
        </row>
      </sheetData>
      <sheetData sheetId="1973">
        <row r="1">
          <cell r="J1">
            <v>1.7453292519943295E-2</v>
          </cell>
        </row>
      </sheetData>
      <sheetData sheetId="1974">
        <row r="1">
          <cell r="J1">
            <v>1.7453292519943295E-2</v>
          </cell>
        </row>
      </sheetData>
      <sheetData sheetId="1975">
        <row r="1">
          <cell r="J1">
            <v>1.7453292519943295E-2</v>
          </cell>
        </row>
      </sheetData>
      <sheetData sheetId="1976">
        <row r="1">
          <cell r="J1">
            <v>1.7453292519943295E-2</v>
          </cell>
        </row>
      </sheetData>
      <sheetData sheetId="1977">
        <row r="1">
          <cell r="J1">
            <v>1.7453292519943295E-2</v>
          </cell>
        </row>
      </sheetData>
      <sheetData sheetId="1978">
        <row r="1">
          <cell r="J1">
            <v>1.7453292519943295E-2</v>
          </cell>
        </row>
      </sheetData>
      <sheetData sheetId="1979">
        <row r="1">
          <cell r="J1">
            <v>1.7453292519943295E-2</v>
          </cell>
        </row>
      </sheetData>
      <sheetData sheetId="1980">
        <row r="1">
          <cell r="J1">
            <v>1.7453292519943295E-2</v>
          </cell>
        </row>
      </sheetData>
      <sheetData sheetId="1981">
        <row r="1">
          <cell r="J1">
            <v>1.7453292519943295E-2</v>
          </cell>
        </row>
      </sheetData>
      <sheetData sheetId="1982">
        <row r="1">
          <cell r="J1">
            <v>1.7453292519943295E-2</v>
          </cell>
        </row>
      </sheetData>
      <sheetData sheetId="1983">
        <row r="1">
          <cell r="J1">
            <v>1.7453292519943295E-2</v>
          </cell>
        </row>
      </sheetData>
      <sheetData sheetId="1984">
        <row r="1">
          <cell r="J1">
            <v>1.7453292519943295E-2</v>
          </cell>
        </row>
      </sheetData>
      <sheetData sheetId="1985">
        <row r="1">
          <cell r="J1">
            <v>1.7453292519943295E-2</v>
          </cell>
        </row>
      </sheetData>
      <sheetData sheetId="1986">
        <row r="1">
          <cell r="J1">
            <v>1.7453292519943295E-2</v>
          </cell>
        </row>
      </sheetData>
      <sheetData sheetId="1987">
        <row r="1">
          <cell r="J1">
            <v>1.7453292519943295E-2</v>
          </cell>
        </row>
      </sheetData>
      <sheetData sheetId="1988">
        <row r="1">
          <cell r="J1">
            <v>1.7453292519943295E-2</v>
          </cell>
        </row>
      </sheetData>
      <sheetData sheetId="1989">
        <row r="1">
          <cell r="J1">
            <v>1.7453292519943295E-2</v>
          </cell>
        </row>
      </sheetData>
      <sheetData sheetId="1990">
        <row r="1">
          <cell r="J1">
            <v>1.7453292519943295E-2</v>
          </cell>
        </row>
      </sheetData>
      <sheetData sheetId="1991">
        <row r="1">
          <cell r="J1">
            <v>1.7453292519943295E-2</v>
          </cell>
        </row>
      </sheetData>
      <sheetData sheetId="1992">
        <row r="1">
          <cell r="J1">
            <v>1.7453292519943295E-2</v>
          </cell>
        </row>
      </sheetData>
      <sheetData sheetId="1993">
        <row r="1">
          <cell r="J1">
            <v>1.7453292519943295E-2</v>
          </cell>
        </row>
      </sheetData>
      <sheetData sheetId="1994">
        <row r="1">
          <cell r="J1">
            <v>1.7453292519943295E-2</v>
          </cell>
        </row>
      </sheetData>
      <sheetData sheetId="1995">
        <row r="1">
          <cell r="J1">
            <v>1.7453292519943295E-2</v>
          </cell>
        </row>
      </sheetData>
      <sheetData sheetId="1996">
        <row r="1">
          <cell r="J1">
            <v>1.7453292519943295E-2</v>
          </cell>
        </row>
      </sheetData>
      <sheetData sheetId="1997">
        <row r="1">
          <cell r="J1">
            <v>1.7453292519943295E-2</v>
          </cell>
        </row>
      </sheetData>
      <sheetData sheetId="1998">
        <row r="1">
          <cell r="J1">
            <v>1.7453292519943295E-2</v>
          </cell>
        </row>
      </sheetData>
      <sheetData sheetId="1999">
        <row r="1">
          <cell r="J1">
            <v>1.7453292519943295E-2</v>
          </cell>
        </row>
      </sheetData>
      <sheetData sheetId="2000">
        <row r="1">
          <cell r="J1">
            <v>1.7453292519943295E-2</v>
          </cell>
        </row>
      </sheetData>
      <sheetData sheetId="2001">
        <row r="1">
          <cell r="J1">
            <v>1.7453292519943295E-2</v>
          </cell>
        </row>
      </sheetData>
      <sheetData sheetId="2002">
        <row r="1">
          <cell r="J1">
            <v>1.7453292519943295E-2</v>
          </cell>
        </row>
      </sheetData>
      <sheetData sheetId="2003">
        <row r="1">
          <cell r="J1">
            <v>1.7453292519943295E-2</v>
          </cell>
        </row>
      </sheetData>
      <sheetData sheetId="2004">
        <row r="1">
          <cell r="J1">
            <v>1.7453292519943295E-2</v>
          </cell>
        </row>
      </sheetData>
      <sheetData sheetId="2005">
        <row r="1">
          <cell r="J1">
            <v>1.7453292519943295E-2</v>
          </cell>
        </row>
      </sheetData>
      <sheetData sheetId="2006">
        <row r="1">
          <cell r="J1">
            <v>1.7453292519943295E-2</v>
          </cell>
        </row>
      </sheetData>
      <sheetData sheetId="2007">
        <row r="1">
          <cell r="J1">
            <v>1.7453292519943295E-2</v>
          </cell>
        </row>
      </sheetData>
      <sheetData sheetId="2008">
        <row r="1">
          <cell r="J1">
            <v>1.7453292519943295E-2</v>
          </cell>
        </row>
      </sheetData>
      <sheetData sheetId="2009">
        <row r="1">
          <cell r="J1">
            <v>1.7453292519943295E-2</v>
          </cell>
        </row>
      </sheetData>
      <sheetData sheetId="2010">
        <row r="1">
          <cell r="J1">
            <v>1.7453292519943295E-2</v>
          </cell>
        </row>
      </sheetData>
      <sheetData sheetId="2011">
        <row r="1">
          <cell r="J1">
            <v>1.7453292519943295E-2</v>
          </cell>
        </row>
      </sheetData>
      <sheetData sheetId="2012">
        <row r="1">
          <cell r="J1">
            <v>1.7453292519943295E-2</v>
          </cell>
        </row>
      </sheetData>
      <sheetData sheetId="2013">
        <row r="1">
          <cell r="J1">
            <v>1.7453292519943295E-2</v>
          </cell>
        </row>
      </sheetData>
      <sheetData sheetId="2014">
        <row r="1">
          <cell r="J1">
            <v>1.7453292519943295E-2</v>
          </cell>
        </row>
      </sheetData>
      <sheetData sheetId="2015">
        <row r="1">
          <cell r="J1">
            <v>1.7453292519943295E-2</v>
          </cell>
        </row>
      </sheetData>
      <sheetData sheetId="2016">
        <row r="1">
          <cell r="J1">
            <v>1.7453292519943295E-2</v>
          </cell>
        </row>
      </sheetData>
      <sheetData sheetId="2017">
        <row r="1">
          <cell r="J1">
            <v>1.7453292519943295E-2</v>
          </cell>
        </row>
      </sheetData>
      <sheetData sheetId="2018">
        <row r="1">
          <cell r="J1">
            <v>1.7453292519943295E-2</v>
          </cell>
        </row>
      </sheetData>
      <sheetData sheetId="2019">
        <row r="1">
          <cell r="J1">
            <v>1.7453292519943295E-2</v>
          </cell>
        </row>
      </sheetData>
      <sheetData sheetId="2020">
        <row r="1">
          <cell r="J1">
            <v>1.7453292519943295E-2</v>
          </cell>
        </row>
      </sheetData>
      <sheetData sheetId="2021">
        <row r="1">
          <cell r="J1">
            <v>1.7453292519943295E-2</v>
          </cell>
        </row>
      </sheetData>
      <sheetData sheetId="2022">
        <row r="1">
          <cell r="J1">
            <v>1.7453292519943295E-2</v>
          </cell>
        </row>
      </sheetData>
      <sheetData sheetId="2023">
        <row r="1">
          <cell r="J1">
            <v>1.7453292519943295E-2</v>
          </cell>
        </row>
      </sheetData>
      <sheetData sheetId="2024">
        <row r="1">
          <cell r="J1">
            <v>1.7453292519943295E-2</v>
          </cell>
        </row>
      </sheetData>
      <sheetData sheetId="2025">
        <row r="1">
          <cell r="J1">
            <v>1.7453292519943295E-2</v>
          </cell>
        </row>
      </sheetData>
      <sheetData sheetId="2026">
        <row r="1">
          <cell r="J1">
            <v>1.7453292519943295E-2</v>
          </cell>
        </row>
      </sheetData>
      <sheetData sheetId="2027">
        <row r="1">
          <cell r="J1">
            <v>1.7453292519943295E-2</v>
          </cell>
        </row>
      </sheetData>
      <sheetData sheetId="2028">
        <row r="1">
          <cell r="J1">
            <v>1.7453292519943295E-2</v>
          </cell>
        </row>
      </sheetData>
      <sheetData sheetId="2029">
        <row r="1">
          <cell r="J1">
            <v>1.7453292519943295E-2</v>
          </cell>
        </row>
      </sheetData>
      <sheetData sheetId="2030">
        <row r="1">
          <cell r="J1">
            <v>1.7453292519943295E-2</v>
          </cell>
        </row>
      </sheetData>
      <sheetData sheetId="2031">
        <row r="1">
          <cell r="J1">
            <v>1.7453292519943295E-2</v>
          </cell>
        </row>
      </sheetData>
      <sheetData sheetId="2032"/>
      <sheetData sheetId="2033">
        <row r="1">
          <cell r="J1">
            <v>1.7453292519943295E-2</v>
          </cell>
        </row>
      </sheetData>
      <sheetData sheetId="2034"/>
      <sheetData sheetId="2035">
        <row r="2">
          <cell r="C2" t="str">
            <v>LARSEN &amp; TOUBRO LIMITED</v>
          </cell>
        </row>
      </sheetData>
      <sheetData sheetId="2036">
        <row r="1">
          <cell r="J1">
            <v>1.7453292519943295E-2</v>
          </cell>
        </row>
      </sheetData>
      <sheetData sheetId="2037">
        <row r="1">
          <cell r="J1">
            <v>1.7453292519943295E-2</v>
          </cell>
        </row>
      </sheetData>
      <sheetData sheetId="2038">
        <row r="2">
          <cell r="B2">
            <v>1</v>
          </cell>
        </row>
      </sheetData>
      <sheetData sheetId="2039">
        <row r="1">
          <cell r="J1">
            <v>1.7453292519943295E-2</v>
          </cell>
        </row>
      </sheetData>
      <sheetData sheetId="2040">
        <row r="1">
          <cell r="J1">
            <v>1.7453292519943295E-2</v>
          </cell>
        </row>
      </sheetData>
      <sheetData sheetId="2041">
        <row r="1">
          <cell r="J1">
            <v>1.7453292519943295E-2</v>
          </cell>
        </row>
      </sheetData>
      <sheetData sheetId="2042">
        <row r="2">
          <cell r="B2">
            <v>1</v>
          </cell>
        </row>
      </sheetData>
      <sheetData sheetId="2043"/>
      <sheetData sheetId="2044"/>
      <sheetData sheetId="2045"/>
      <sheetData sheetId="2046"/>
      <sheetData sheetId="2047"/>
      <sheetData sheetId="2048">
        <row r="1">
          <cell r="J1">
            <v>1.7453292519943295E-2</v>
          </cell>
        </row>
      </sheetData>
      <sheetData sheetId="2049">
        <row r="1">
          <cell r="J1">
            <v>1.7453292519943295E-2</v>
          </cell>
        </row>
      </sheetData>
      <sheetData sheetId="2050">
        <row r="1">
          <cell r="J1">
            <v>1.7453292519943295E-2</v>
          </cell>
        </row>
      </sheetData>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row r="1">
          <cell r="J1">
            <v>1.7453292519943295E-2</v>
          </cell>
        </row>
      </sheetData>
      <sheetData sheetId="2068">
        <row r="1">
          <cell r="J1">
            <v>1.7453292519943295E-2</v>
          </cell>
        </row>
      </sheetData>
      <sheetData sheetId="2069">
        <row r="1">
          <cell r="J1">
            <v>1.7453292519943295E-2</v>
          </cell>
        </row>
      </sheetData>
      <sheetData sheetId="2070">
        <row r="1">
          <cell r="J1">
            <v>1.7453292519943295E-2</v>
          </cell>
        </row>
      </sheetData>
      <sheetData sheetId="2071">
        <row r="1">
          <cell r="J1">
            <v>1.7453292519943295E-2</v>
          </cell>
        </row>
      </sheetData>
      <sheetData sheetId="2072">
        <row r="1">
          <cell r="J1">
            <v>1.7453292519943295E-2</v>
          </cell>
        </row>
      </sheetData>
      <sheetData sheetId="2073">
        <row r="1">
          <cell r="J1">
            <v>1.7453292519943295E-2</v>
          </cell>
        </row>
      </sheetData>
      <sheetData sheetId="2074">
        <row r="1">
          <cell r="J1">
            <v>1.7453292519943295E-2</v>
          </cell>
        </row>
      </sheetData>
      <sheetData sheetId="2075">
        <row r="1">
          <cell r="J1">
            <v>1.7453292519943295E-2</v>
          </cell>
        </row>
      </sheetData>
      <sheetData sheetId="2076">
        <row r="1">
          <cell r="J1">
            <v>1.7453292519943295E-2</v>
          </cell>
        </row>
      </sheetData>
      <sheetData sheetId="2077">
        <row r="1">
          <cell r="J1">
            <v>1.7453292519943295E-2</v>
          </cell>
        </row>
      </sheetData>
      <sheetData sheetId="2078">
        <row r="1">
          <cell r="J1">
            <v>1.7453292519943295E-2</v>
          </cell>
        </row>
      </sheetData>
      <sheetData sheetId="2079">
        <row r="1">
          <cell r="J1">
            <v>1.7453292519943295E-2</v>
          </cell>
        </row>
      </sheetData>
      <sheetData sheetId="2080">
        <row r="1">
          <cell r="J1">
            <v>1.7453292519943295E-2</v>
          </cell>
        </row>
      </sheetData>
      <sheetData sheetId="2081">
        <row r="1">
          <cell r="J1">
            <v>1.7453292519943295E-2</v>
          </cell>
        </row>
      </sheetData>
      <sheetData sheetId="2082">
        <row r="1">
          <cell r="J1">
            <v>1.7453292519943295E-2</v>
          </cell>
        </row>
      </sheetData>
      <sheetData sheetId="2083">
        <row r="1">
          <cell r="J1">
            <v>1.7453292519943295E-2</v>
          </cell>
        </row>
      </sheetData>
      <sheetData sheetId="2084">
        <row r="1">
          <cell r="J1">
            <v>1.7453292519943295E-2</v>
          </cell>
        </row>
      </sheetData>
      <sheetData sheetId="2085">
        <row r="1">
          <cell r="J1">
            <v>1.7453292519943295E-2</v>
          </cell>
        </row>
      </sheetData>
      <sheetData sheetId="2086">
        <row r="1">
          <cell r="J1">
            <v>1.7453292519943295E-2</v>
          </cell>
        </row>
      </sheetData>
      <sheetData sheetId="2087">
        <row r="1">
          <cell r="J1">
            <v>1.7453292519943295E-2</v>
          </cell>
        </row>
      </sheetData>
      <sheetData sheetId="2088">
        <row r="1">
          <cell r="J1">
            <v>1.7453292519943295E-2</v>
          </cell>
        </row>
      </sheetData>
      <sheetData sheetId="2089">
        <row r="1">
          <cell r="J1">
            <v>1.7453292519943295E-2</v>
          </cell>
        </row>
      </sheetData>
      <sheetData sheetId="2090">
        <row r="1">
          <cell r="J1">
            <v>1.7453292519943295E-2</v>
          </cell>
        </row>
      </sheetData>
      <sheetData sheetId="2091">
        <row r="1">
          <cell r="J1">
            <v>1.7453292519943295E-2</v>
          </cell>
        </row>
      </sheetData>
      <sheetData sheetId="2092">
        <row r="1">
          <cell r="J1">
            <v>1.7453292519943295E-2</v>
          </cell>
        </row>
      </sheetData>
      <sheetData sheetId="2093">
        <row r="1">
          <cell r="J1">
            <v>1.7453292519943295E-2</v>
          </cell>
        </row>
      </sheetData>
      <sheetData sheetId="2094">
        <row r="1">
          <cell r="J1">
            <v>1.7453292519943295E-2</v>
          </cell>
        </row>
      </sheetData>
      <sheetData sheetId="2095">
        <row r="1">
          <cell r="J1">
            <v>1.7453292519943295E-2</v>
          </cell>
        </row>
      </sheetData>
      <sheetData sheetId="2096">
        <row r="1">
          <cell r="J1">
            <v>1.7453292519943295E-2</v>
          </cell>
        </row>
      </sheetData>
      <sheetData sheetId="2097">
        <row r="1">
          <cell r="J1">
            <v>1.7453292519943295E-2</v>
          </cell>
        </row>
      </sheetData>
      <sheetData sheetId="2098">
        <row r="1">
          <cell r="J1">
            <v>1.7453292519943295E-2</v>
          </cell>
        </row>
      </sheetData>
      <sheetData sheetId="2099">
        <row r="1">
          <cell r="J1">
            <v>1.7453292519943295E-2</v>
          </cell>
        </row>
      </sheetData>
      <sheetData sheetId="2100">
        <row r="1">
          <cell r="J1">
            <v>1.7453292519943295E-2</v>
          </cell>
        </row>
      </sheetData>
      <sheetData sheetId="2101">
        <row r="1">
          <cell r="J1">
            <v>1.7453292519943295E-2</v>
          </cell>
        </row>
      </sheetData>
      <sheetData sheetId="2102">
        <row r="1">
          <cell r="J1">
            <v>1.7453292519943295E-2</v>
          </cell>
        </row>
      </sheetData>
      <sheetData sheetId="2103">
        <row r="1">
          <cell r="J1">
            <v>1.7453292519943295E-2</v>
          </cell>
        </row>
      </sheetData>
      <sheetData sheetId="2104">
        <row r="1">
          <cell r="J1">
            <v>1.7453292519943295E-2</v>
          </cell>
        </row>
      </sheetData>
      <sheetData sheetId="2105">
        <row r="1">
          <cell r="J1">
            <v>1.7453292519943295E-2</v>
          </cell>
        </row>
      </sheetData>
      <sheetData sheetId="2106">
        <row r="1">
          <cell r="J1">
            <v>1.7453292519943295E-2</v>
          </cell>
        </row>
      </sheetData>
      <sheetData sheetId="2107">
        <row r="1">
          <cell r="J1">
            <v>1.7453292519943295E-2</v>
          </cell>
        </row>
      </sheetData>
      <sheetData sheetId="2108">
        <row r="1">
          <cell r="J1">
            <v>1.7453292519943295E-2</v>
          </cell>
        </row>
      </sheetData>
      <sheetData sheetId="2109">
        <row r="1">
          <cell r="J1">
            <v>1.7453292519943295E-2</v>
          </cell>
        </row>
      </sheetData>
      <sheetData sheetId="2110">
        <row r="1">
          <cell r="J1">
            <v>1.7453292519943295E-2</v>
          </cell>
        </row>
      </sheetData>
      <sheetData sheetId="2111">
        <row r="1">
          <cell r="J1">
            <v>1.7453292519943295E-2</v>
          </cell>
        </row>
      </sheetData>
      <sheetData sheetId="2112">
        <row r="1">
          <cell r="J1">
            <v>1.7453292519943295E-2</v>
          </cell>
        </row>
      </sheetData>
      <sheetData sheetId="2113">
        <row r="1">
          <cell r="J1">
            <v>1.7453292519943295E-2</v>
          </cell>
        </row>
      </sheetData>
      <sheetData sheetId="2114">
        <row r="1">
          <cell r="J1">
            <v>1.7453292519943295E-2</v>
          </cell>
        </row>
      </sheetData>
      <sheetData sheetId="2115">
        <row r="1">
          <cell r="J1">
            <v>1.7453292519943295E-2</v>
          </cell>
        </row>
      </sheetData>
      <sheetData sheetId="2116">
        <row r="1">
          <cell r="J1">
            <v>1.7453292519943295E-2</v>
          </cell>
        </row>
      </sheetData>
      <sheetData sheetId="2117">
        <row r="1">
          <cell r="J1">
            <v>1.7453292519943295E-2</v>
          </cell>
        </row>
      </sheetData>
      <sheetData sheetId="2118">
        <row r="1">
          <cell r="J1">
            <v>1.7453292519943295E-2</v>
          </cell>
        </row>
      </sheetData>
      <sheetData sheetId="2119">
        <row r="1">
          <cell r="J1">
            <v>1.7453292519943295E-2</v>
          </cell>
        </row>
      </sheetData>
      <sheetData sheetId="2120">
        <row r="1">
          <cell r="J1">
            <v>1.7453292519943295E-2</v>
          </cell>
        </row>
      </sheetData>
      <sheetData sheetId="2121">
        <row r="1">
          <cell r="J1">
            <v>1.7453292519943295E-2</v>
          </cell>
        </row>
      </sheetData>
      <sheetData sheetId="2122">
        <row r="1">
          <cell r="J1">
            <v>1.7453292519943295E-2</v>
          </cell>
        </row>
      </sheetData>
      <sheetData sheetId="2123">
        <row r="1">
          <cell r="J1">
            <v>1.7453292519943295E-2</v>
          </cell>
        </row>
      </sheetData>
      <sheetData sheetId="2124">
        <row r="1">
          <cell r="J1">
            <v>1.7453292519943295E-2</v>
          </cell>
        </row>
      </sheetData>
      <sheetData sheetId="2125">
        <row r="1">
          <cell r="J1">
            <v>1.7453292519943295E-2</v>
          </cell>
        </row>
      </sheetData>
      <sheetData sheetId="2126">
        <row r="1">
          <cell r="J1">
            <v>1.7453292519943295E-2</v>
          </cell>
        </row>
      </sheetData>
      <sheetData sheetId="2127">
        <row r="1">
          <cell r="J1">
            <v>1.7453292519943295E-2</v>
          </cell>
        </row>
      </sheetData>
      <sheetData sheetId="2128">
        <row r="1">
          <cell r="J1">
            <v>1.7453292519943295E-2</v>
          </cell>
        </row>
      </sheetData>
      <sheetData sheetId="2129">
        <row r="1">
          <cell r="J1">
            <v>1.7453292519943295E-2</v>
          </cell>
        </row>
      </sheetData>
      <sheetData sheetId="2130">
        <row r="1">
          <cell r="J1">
            <v>1.7453292519943295E-2</v>
          </cell>
        </row>
      </sheetData>
      <sheetData sheetId="2131">
        <row r="1">
          <cell r="J1">
            <v>1.7453292519943295E-2</v>
          </cell>
        </row>
      </sheetData>
      <sheetData sheetId="2132">
        <row r="1">
          <cell r="J1">
            <v>1.7453292519943295E-2</v>
          </cell>
        </row>
      </sheetData>
      <sheetData sheetId="2133">
        <row r="1">
          <cell r="J1">
            <v>1.7453292519943295E-2</v>
          </cell>
        </row>
      </sheetData>
      <sheetData sheetId="2134">
        <row r="1">
          <cell r="J1">
            <v>1.7453292519943295E-2</v>
          </cell>
        </row>
      </sheetData>
      <sheetData sheetId="2135">
        <row r="1">
          <cell r="J1">
            <v>1.7453292519943295E-2</v>
          </cell>
        </row>
      </sheetData>
      <sheetData sheetId="2136">
        <row r="1">
          <cell r="J1">
            <v>1.7453292519943295E-2</v>
          </cell>
        </row>
      </sheetData>
      <sheetData sheetId="2137">
        <row r="1">
          <cell r="J1">
            <v>1.7453292519943295E-2</v>
          </cell>
        </row>
      </sheetData>
      <sheetData sheetId="2138">
        <row r="1">
          <cell r="J1">
            <v>1.7453292519943295E-2</v>
          </cell>
        </row>
      </sheetData>
      <sheetData sheetId="2139">
        <row r="1">
          <cell r="J1">
            <v>1.7453292519943295E-2</v>
          </cell>
        </row>
      </sheetData>
      <sheetData sheetId="2140">
        <row r="1">
          <cell r="J1">
            <v>1.7453292519943295E-2</v>
          </cell>
        </row>
      </sheetData>
      <sheetData sheetId="2141">
        <row r="1">
          <cell r="J1">
            <v>1.7453292519943295E-2</v>
          </cell>
        </row>
      </sheetData>
      <sheetData sheetId="2142">
        <row r="1">
          <cell r="J1">
            <v>1.7453292519943295E-2</v>
          </cell>
        </row>
      </sheetData>
      <sheetData sheetId="2143">
        <row r="1">
          <cell r="J1">
            <v>1.7453292519943295E-2</v>
          </cell>
        </row>
      </sheetData>
      <sheetData sheetId="2144">
        <row r="1">
          <cell r="J1">
            <v>1.7453292519943295E-2</v>
          </cell>
        </row>
      </sheetData>
      <sheetData sheetId="2145">
        <row r="1">
          <cell r="J1">
            <v>1.7453292519943295E-2</v>
          </cell>
        </row>
      </sheetData>
      <sheetData sheetId="2146">
        <row r="1">
          <cell r="J1">
            <v>1.7453292519943295E-2</v>
          </cell>
        </row>
      </sheetData>
      <sheetData sheetId="2147">
        <row r="1">
          <cell r="J1">
            <v>1.7453292519943295E-2</v>
          </cell>
        </row>
      </sheetData>
      <sheetData sheetId="2148">
        <row r="1">
          <cell r="J1">
            <v>1.7453292519943295E-2</v>
          </cell>
        </row>
      </sheetData>
      <sheetData sheetId="2149">
        <row r="1">
          <cell r="J1">
            <v>1.7453292519943295E-2</v>
          </cell>
        </row>
      </sheetData>
      <sheetData sheetId="2150">
        <row r="1">
          <cell r="J1">
            <v>1.7453292519943295E-2</v>
          </cell>
        </row>
      </sheetData>
      <sheetData sheetId="2151">
        <row r="1">
          <cell r="J1">
            <v>1.7453292519943295E-2</v>
          </cell>
        </row>
      </sheetData>
      <sheetData sheetId="2152">
        <row r="1">
          <cell r="J1">
            <v>1.7453292519943295E-2</v>
          </cell>
        </row>
      </sheetData>
      <sheetData sheetId="2153">
        <row r="1">
          <cell r="J1">
            <v>1.7453292519943295E-2</v>
          </cell>
        </row>
      </sheetData>
      <sheetData sheetId="2154">
        <row r="1">
          <cell r="J1">
            <v>1.7453292519943295E-2</v>
          </cell>
        </row>
      </sheetData>
      <sheetData sheetId="2155">
        <row r="1">
          <cell r="J1">
            <v>1.7453292519943295E-2</v>
          </cell>
        </row>
      </sheetData>
      <sheetData sheetId="2156">
        <row r="1">
          <cell r="J1">
            <v>1.7453292519943295E-2</v>
          </cell>
        </row>
      </sheetData>
      <sheetData sheetId="2157">
        <row r="1">
          <cell r="J1">
            <v>1.7453292519943295E-2</v>
          </cell>
        </row>
      </sheetData>
      <sheetData sheetId="2158">
        <row r="1">
          <cell r="J1">
            <v>1.7453292519943295E-2</v>
          </cell>
        </row>
      </sheetData>
      <sheetData sheetId="2159">
        <row r="1">
          <cell r="J1">
            <v>1.7453292519943295E-2</v>
          </cell>
        </row>
      </sheetData>
      <sheetData sheetId="2160">
        <row r="1">
          <cell r="J1">
            <v>1.7453292519943295E-2</v>
          </cell>
        </row>
      </sheetData>
      <sheetData sheetId="2161">
        <row r="1">
          <cell r="J1">
            <v>1.7453292519943295E-2</v>
          </cell>
        </row>
      </sheetData>
      <sheetData sheetId="2162">
        <row r="1">
          <cell r="J1">
            <v>1.7453292519943295E-2</v>
          </cell>
        </row>
      </sheetData>
      <sheetData sheetId="2163">
        <row r="1">
          <cell r="J1">
            <v>1.7453292519943295E-2</v>
          </cell>
        </row>
      </sheetData>
      <sheetData sheetId="2164">
        <row r="1">
          <cell r="J1">
            <v>1.7453292519943295E-2</v>
          </cell>
        </row>
      </sheetData>
      <sheetData sheetId="2165">
        <row r="1">
          <cell r="J1">
            <v>1.7453292519943295E-2</v>
          </cell>
        </row>
      </sheetData>
      <sheetData sheetId="2166">
        <row r="1">
          <cell r="J1">
            <v>1.7453292519943295E-2</v>
          </cell>
        </row>
      </sheetData>
      <sheetData sheetId="2167">
        <row r="1">
          <cell r="J1">
            <v>1.7453292519943295E-2</v>
          </cell>
        </row>
      </sheetData>
      <sheetData sheetId="2168">
        <row r="1">
          <cell r="J1">
            <v>1.7453292519943295E-2</v>
          </cell>
        </row>
      </sheetData>
      <sheetData sheetId="2169">
        <row r="1">
          <cell r="J1">
            <v>1.7453292519943295E-2</v>
          </cell>
        </row>
      </sheetData>
      <sheetData sheetId="2170">
        <row r="1">
          <cell r="J1">
            <v>1.7453292519943295E-2</v>
          </cell>
        </row>
      </sheetData>
      <sheetData sheetId="2171">
        <row r="1">
          <cell r="J1">
            <v>1.7453292519943295E-2</v>
          </cell>
        </row>
      </sheetData>
      <sheetData sheetId="2172">
        <row r="1">
          <cell r="J1">
            <v>1.7453292519943295E-2</v>
          </cell>
        </row>
      </sheetData>
      <sheetData sheetId="2173">
        <row r="1">
          <cell r="J1">
            <v>1.7453292519943295E-2</v>
          </cell>
        </row>
      </sheetData>
      <sheetData sheetId="2174">
        <row r="1">
          <cell r="J1">
            <v>1.7453292519943295E-2</v>
          </cell>
        </row>
      </sheetData>
      <sheetData sheetId="2175">
        <row r="1">
          <cell r="J1">
            <v>1.7453292519943295E-2</v>
          </cell>
        </row>
      </sheetData>
      <sheetData sheetId="2176">
        <row r="1">
          <cell r="J1">
            <v>1.7453292519943295E-2</v>
          </cell>
        </row>
      </sheetData>
      <sheetData sheetId="2177">
        <row r="1">
          <cell r="J1">
            <v>1.7453292519943295E-2</v>
          </cell>
        </row>
      </sheetData>
      <sheetData sheetId="2178">
        <row r="1">
          <cell r="J1">
            <v>1.7453292519943295E-2</v>
          </cell>
        </row>
      </sheetData>
      <sheetData sheetId="2179">
        <row r="1">
          <cell r="J1">
            <v>1.7453292519943295E-2</v>
          </cell>
        </row>
      </sheetData>
      <sheetData sheetId="2180">
        <row r="1">
          <cell r="J1">
            <v>1.7453292519943295E-2</v>
          </cell>
        </row>
      </sheetData>
      <sheetData sheetId="2181">
        <row r="1">
          <cell r="J1">
            <v>1.7453292519943295E-2</v>
          </cell>
        </row>
      </sheetData>
      <sheetData sheetId="2182">
        <row r="1">
          <cell r="J1">
            <v>1.7453292519943295E-2</v>
          </cell>
        </row>
      </sheetData>
      <sheetData sheetId="2183">
        <row r="1">
          <cell r="J1">
            <v>1.7453292519943295E-2</v>
          </cell>
        </row>
      </sheetData>
      <sheetData sheetId="2184">
        <row r="1">
          <cell r="J1">
            <v>1.7453292519943295E-2</v>
          </cell>
        </row>
      </sheetData>
      <sheetData sheetId="2185">
        <row r="1">
          <cell r="J1">
            <v>1.7453292519943295E-2</v>
          </cell>
        </row>
      </sheetData>
      <sheetData sheetId="2186">
        <row r="1">
          <cell r="J1">
            <v>1.7453292519943295E-2</v>
          </cell>
        </row>
      </sheetData>
      <sheetData sheetId="2187">
        <row r="1">
          <cell r="J1">
            <v>1.7453292519943295E-2</v>
          </cell>
        </row>
      </sheetData>
      <sheetData sheetId="2188">
        <row r="1">
          <cell r="J1">
            <v>1.7453292519943295E-2</v>
          </cell>
        </row>
      </sheetData>
      <sheetData sheetId="2189">
        <row r="1">
          <cell r="J1">
            <v>1.7453292519943295E-2</v>
          </cell>
        </row>
      </sheetData>
      <sheetData sheetId="2190">
        <row r="1">
          <cell r="J1">
            <v>1.7453292519943295E-2</v>
          </cell>
        </row>
      </sheetData>
      <sheetData sheetId="2191">
        <row r="1">
          <cell r="J1">
            <v>1.7453292519943295E-2</v>
          </cell>
        </row>
      </sheetData>
      <sheetData sheetId="2192">
        <row r="1">
          <cell r="J1">
            <v>1.7453292519943295E-2</v>
          </cell>
        </row>
      </sheetData>
      <sheetData sheetId="2193">
        <row r="1">
          <cell r="J1">
            <v>1.7453292519943295E-2</v>
          </cell>
        </row>
      </sheetData>
      <sheetData sheetId="2194">
        <row r="1">
          <cell r="J1">
            <v>1.7453292519943295E-2</v>
          </cell>
        </row>
      </sheetData>
      <sheetData sheetId="2195">
        <row r="1">
          <cell r="J1">
            <v>1.7453292519943295E-2</v>
          </cell>
        </row>
      </sheetData>
      <sheetData sheetId="2196">
        <row r="1">
          <cell r="J1">
            <v>1.7453292519943295E-2</v>
          </cell>
        </row>
      </sheetData>
      <sheetData sheetId="2197">
        <row r="1">
          <cell r="J1">
            <v>1.7453292519943295E-2</v>
          </cell>
        </row>
      </sheetData>
      <sheetData sheetId="2198">
        <row r="1">
          <cell r="J1">
            <v>1.7453292519943295E-2</v>
          </cell>
        </row>
      </sheetData>
      <sheetData sheetId="2199">
        <row r="1">
          <cell r="J1">
            <v>1.7453292519943295E-2</v>
          </cell>
        </row>
      </sheetData>
      <sheetData sheetId="2200">
        <row r="1">
          <cell r="J1">
            <v>1.7453292519943295E-2</v>
          </cell>
        </row>
      </sheetData>
      <sheetData sheetId="2201">
        <row r="1">
          <cell r="J1">
            <v>1.7453292519943295E-2</v>
          </cell>
        </row>
      </sheetData>
      <sheetData sheetId="2202">
        <row r="1">
          <cell r="J1">
            <v>1.7453292519943295E-2</v>
          </cell>
        </row>
      </sheetData>
      <sheetData sheetId="2203">
        <row r="1">
          <cell r="J1">
            <v>1.7453292519943295E-2</v>
          </cell>
        </row>
      </sheetData>
      <sheetData sheetId="2204">
        <row r="1">
          <cell r="J1">
            <v>1.7453292519943295E-2</v>
          </cell>
        </row>
      </sheetData>
      <sheetData sheetId="2205">
        <row r="1">
          <cell r="J1">
            <v>1.7453292519943295E-2</v>
          </cell>
        </row>
      </sheetData>
      <sheetData sheetId="2206">
        <row r="1">
          <cell r="J1">
            <v>1.7453292519943295E-2</v>
          </cell>
        </row>
      </sheetData>
      <sheetData sheetId="2207">
        <row r="1">
          <cell r="J1">
            <v>1.7453292519943295E-2</v>
          </cell>
        </row>
      </sheetData>
      <sheetData sheetId="2208">
        <row r="1">
          <cell r="J1">
            <v>1.7453292519943295E-2</v>
          </cell>
        </row>
      </sheetData>
      <sheetData sheetId="2209">
        <row r="1">
          <cell r="J1">
            <v>1.7453292519943295E-2</v>
          </cell>
        </row>
      </sheetData>
      <sheetData sheetId="2210">
        <row r="1">
          <cell r="J1">
            <v>1.7453292519943295E-2</v>
          </cell>
        </row>
      </sheetData>
      <sheetData sheetId="2211">
        <row r="1">
          <cell r="J1">
            <v>1.7453292519943295E-2</v>
          </cell>
        </row>
      </sheetData>
      <sheetData sheetId="2212">
        <row r="1">
          <cell r="J1">
            <v>1.7453292519943295E-2</v>
          </cell>
        </row>
      </sheetData>
      <sheetData sheetId="2213">
        <row r="1">
          <cell r="J1">
            <v>1.7453292519943295E-2</v>
          </cell>
        </row>
      </sheetData>
      <sheetData sheetId="2214">
        <row r="1">
          <cell r="J1">
            <v>1.7453292519943295E-2</v>
          </cell>
        </row>
      </sheetData>
      <sheetData sheetId="2215">
        <row r="1">
          <cell r="J1">
            <v>1.7453292519943295E-2</v>
          </cell>
        </row>
      </sheetData>
      <sheetData sheetId="2216">
        <row r="1">
          <cell r="J1">
            <v>1.7453292519943295E-2</v>
          </cell>
        </row>
      </sheetData>
      <sheetData sheetId="2217">
        <row r="1">
          <cell r="J1">
            <v>1.7453292519943295E-2</v>
          </cell>
        </row>
      </sheetData>
      <sheetData sheetId="2218">
        <row r="1">
          <cell r="J1">
            <v>1.7453292519943295E-2</v>
          </cell>
        </row>
      </sheetData>
      <sheetData sheetId="2219">
        <row r="1">
          <cell r="J1">
            <v>1.7453292519943295E-2</v>
          </cell>
        </row>
      </sheetData>
      <sheetData sheetId="2220">
        <row r="1">
          <cell r="J1">
            <v>1.7453292519943295E-2</v>
          </cell>
        </row>
      </sheetData>
      <sheetData sheetId="2221">
        <row r="1">
          <cell r="J1">
            <v>1.7453292519943295E-2</v>
          </cell>
        </row>
      </sheetData>
      <sheetData sheetId="2222">
        <row r="1">
          <cell r="J1">
            <v>1.7453292519943295E-2</v>
          </cell>
        </row>
      </sheetData>
      <sheetData sheetId="2223">
        <row r="1">
          <cell r="J1">
            <v>1.7453292519943295E-2</v>
          </cell>
        </row>
      </sheetData>
      <sheetData sheetId="2224">
        <row r="1">
          <cell r="J1">
            <v>1.7453292519943295E-2</v>
          </cell>
        </row>
      </sheetData>
      <sheetData sheetId="2225">
        <row r="1">
          <cell r="J1">
            <v>1.7453292519943295E-2</v>
          </cell>
        </row>
      </sheetData>
      <sheetData sheetId="2226">
        <row r="1">
          <cell r="J1">
            <v>1.7453292519943295E-2</v>
          </cell>
        </row>
      </sheetData>
      <sheetData sheetId="2227">
        <row r="1">
          <cell r="J1">
            <v>1.7453292519943295E-2</v>
          </cell>
        </row>
      </sheetData>
      <sheetData sheetId="2228">
        <row r="1">
          <cell r="J1">
            <v>1.7453292519943295E-2</v>
          </cell>
        </row>
      </sheetData>
      <sheetData sheetId="2229">
        <row r="1">
          <cell r="J1">
            <v>1.7453292519943295E-2</v>
          </cell>
        </row>
      </sheetData>
      <sheetData sheetId="2230">
        <row r="1">
          <cell r="J1">
            <v>1.7453292519943295E-2</v>
          </cell>
        </row>
      </sheetData>
      <sheetData sheetId="2231">
        <row r="1">
          <cell r="J1">
            <v>1.7453292519943295E-2</v>
          </cell>
        </row>
      </sheetData>
      <sheetData sheetId="2232">
        <row r="1">
          <cell r="J1">
            <v>1.7453292519943295E-2</v>
          </cell>
        </row>
      </sheetData>
      <sheetData sheetId="2233">
        <row r="1">
          <cell r="J1">
            <v>1.7453292519943295E-2</v>
          </cell>
        </row>
      </sheetData>
      <sheetData sheetId="2234">
        <row r="1">
          <cell r="J1">
            <v>1.7453292519943295E-2</v>
          </cell>
        </row>
      </sheetData>
      <sheetData sheetId="2235">
        <row r="1">
          <cell r="J1">
            <v>1.7453292519943295E-2</v>
          </cell>
        </row>
      </sheetData>
      <sheetData sheetId="2236">
        <row r="1">
          <cell r="J1">
            <v>1.7453292519943295E-2</v>
          </cell>
        </row>
      </sheetData>
      <sheetData sheetId="2237">
        <row r="1">
          <cell r="J1">
            <v>1.7453292519943295E-2</v>
          </cell>
        </row>
      </sheetData>
      <sheetData sheetId="2238">
        <row r="1">
          <cell r="J1">
            <v>1.7453292519943295E-2</v>
          </cell>
        </row>
      </sheetData>
      <sheetData sheetId="2239">
        <row r="1">
          <cell r="J1">
            <v>1.7453292519943295E-2</v>
          </cell>
        </row>
      </sheetData>
      <sheetData sheetId="2240">
        <row r="1">
          <cell r="J1">
            <v>1.7453292519943295E-2</v>
          </cell>
        </row>
      </sheetData>
      <sheetData sheetId="2241">
        <row r="1">
          <cell r="J1">
            <v>1.7453292519943295E-2</v>
          </cell>
        </row>
      </sheetData>
      <sheetData sheetId="2242">
        <row r="1">
          <cell r="J1">
            <v>1.7453292519943295E-2</v>
          </cell>
        </row>
      </sheetData>
      <sheetData sheetId="2243">
        <row r="1">
          <cell r="J1">
            <v>1.7453292519943295E-2</v>
          </cell>
        </row>
      </sheetData>
      <sheetData sheetId="2244">
        <row r="1">
          <cell r="J1">
            <v>1.7453292519943295E-2</v>
          </cell>
        </row>
      </sheetData>
      <sheetData sheetId="2245">
        <row r="1">
          <cell r="J1">
            <v>1.7453292519943295E-2</v>
          </cell>
        </row>
      </sheetData>
      <sheetData sheetId="2246">
        <row r="1">
          <cell r="J1">
            <v>1.7453292519943295E-2</v>
          </cell>
        </row>
      </sheetData>
      <sheetData sheetId="2247">
        <row r="1">
          <cell r="J1">
            <v>1.7453292519943295E-2</v>
          </cell>
        </row>
      </sheetData>
      <sheetData sheetId="2248">
        <row r="1">
          <cell r="J1">
            <v>1.7453292519943295E-2</v>
          </cell>
        </row>
      </sheetData>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ow r="1">
          <cell r="J1">
            <v>1.7453292519943295E-2</v>
          </cell>
        </row>
      </sheetData>
      <sheetData sheetId="2296">
        <row r="1">
          <cell r="J1">
            <v>1.7453292519943295E-2</v>
          </cell>
        </row>
      </sheetData>
      <sheetData sheetId="2297">
        <row r="1">
          <cell r="J1">
            <v>1.7453292519943295E-2</v>
          </cell>
        </row>
      </sheetData>
      <sheetData sheetId="2298">
        <row r="1">
          <cell r="J1">
            <v>1.7453292519943295E-2</v>
          </cell>
        </row>
      </sheetData>
      <sheetData sheetId="2299">
        <row r="1">
          <cell r="J1">
            <v>1.7453292519943295E-2</v>
          </cell>
        </row>
      </sheetData>
      <sheetData sheetId="2300">
        <row r="1">
          <cell r="J1">
            <v>1.7453292519943295E-2</v>
          </cell>
        </row>
      </sheetData>
      <sheetData sheetId="2301">
        <row r="1">
          <cell r="J1">
            <v>1.7453292519943295E-2</v>
          </cell>
        </row>
      </sheetData>
      <sheetData sheetId="2302" refreshError="1"/>
      <sheetData sheetId="2303" refreshError="1"/>
      <sheetData sheetId="2304" refreshError="1"/>
      <sheetData sheetId="2305" refreshError="1"/>
      <sheetData sheetId="2306">
        <row r="1">
          <cell r="J1">
            <v>1.7453292519943295E-2</v>
          </cell>
        </row>
      </sheetData>
      <sheetData sheetId="2307">
        <row r="1">
          <cell r="J1">
            <v>1.7453292519943295E-2</v>
          </cell>
        </row>
      </sheetData>
      <sheetData sheetId="2308" refreshError="1"/>
      <sheetData sheetId="2309">
        <row r="1">
          <cell r="J1">
            <v>1.7453292519943295E-2</v>
          </cell>
        </row>
      </sheetData>
      <sheetData sheetId="2310">
        <row r="1">
          <cell r="J1">
            <v>1.7453292519943295E-2</v>
          </cell>
        </row>
      </sheetData>
      <sheetData sheetId="2311">
        <row r="1">
          <cell r="J1">
            <v>1.7453292519943295E-2</v>
          </cell>
        </row>
      </sheetData>
      <sheetData sheetId="2312">
        <row r="1">
          <cell r="J1">
            <v>1.7453292519943295E-2</v>
          </cell>
        </row>
      </sheetData>
      <sheetData sheetId="2313">
        <row r="1">
          <cell r="J1">
            <v>1.7453292519943295E-2</v>
          </cell>
        </row>
      </sheetData>
      <sheetData sheetId="2314">
        <row r="1">
          <cell r="J1">
            <v>1.7453292519943295E-2</v>
          </cell>
        </row>
      </sheetData>
      <sheetData sheetId="2315">
        <row r="1">
          <cell r="J1">
            <v>1.7453292519943295E-2</v>
          </cell>
        </row>
      </sheetData>
      <sheetData sheetId="2316" refreshError="1"/>
      <sheetData sheetId="2317">
        <row r="1">
          <cell r="J1">
            <v>1.7453292519943295E-2</v>
          </cell>
        </row>
      </sheetData>
      <sheetData sheetId="2318">
        <row r="1">
          <cell r="J1">
            <v>1.7453292519943295E-2</v>
          </cell>
        </row>
      </sheetData>
      <sheetData sheetId="2319" refreshError="1"/>
      <sheetData sheetId="2320">
        <row r="1">
          <cell r="J1">
            <v>1.7453292519943295E-2</v>
          </cell>
        </row>
      </sheetData>
      <sheetData sheetId="2321">
        <row r="1">
          <cell r="J1">
            <v>1.7453292519943295E-2</v>
          </cell>
        </row>
      </sheetData>
      <sheetData sheetId="2322">
        <row r="1">
          <cell r="J1">
            <v>1.7453292519943295E-2</v>
          </cell>
        </row>
      </sheetData>
      <sheetData sheetId="2323">
        <row r="1">
          <cell r="J1">
            <v>1.7453292519943295E-2</v>
          </cell>
        </row>
      </sheetData>
      <sheetData sheetId="2324">
        <row r="1">
          <cell r="J1">
            <v>1.7453292519943295E-2</v>
          </cell>
        </row>
      </sheetData>
      <sheetData sheetId="2325">
        <row r="1">
          <cell r="J1">
            <v>1.7453292519943295E-2</v>
          </cell>
        </row>
      </sheetData>
      <sheetData sheetId="2326">
        <row r="1">
          <cell r="J1">
            <v>1.7453292519943295E-2</v>
          </cell>
        </row>
      </sheetData>
      <sheetData sheetId="2327">
        <row r="1">
          <cell r="J1">
            <v>1.7453292519943295E-2</v>
          </cell>
        </row>
      </sheetData>
      <sheetData sheetId="2328">
        <row r="1">
          <cell r="J1">
            <v>1.7453292519943295E-2</v>
          </cell>
        </row>
      </sheetData>
      <sheetData sheetId="2329">
        <row r="1">
          <cell r="J1">
            <v>1.7453292519943295E-2</v>
          </cell>
        </row>
      </sheetData>
      <sheetData sheetId="2330">
        <row r="1">
          <cell r="J1">
            <v>1.7453292519943295E-2</v>
          </cell>
        </row>
      </sheetData>
      <sheetData sheetId="2331">
        <row r="1">
          <cell r="J1">
            <v>1.7453292519943295E-2</v>
          </cell>
        </row>
      </sheetData>
      <sheetData sheetId="2332">
        <row r="1">
          <cell r="J1">
            <v>1.7453292519943295E-2</v>
          </cell>
        </row>
      </sheetData>
      <sheetData sheetId="2333">
        <row r="1">
          <cell r="J1">
            <v>1.7453292519943295E-2</v>
          </cell>
        </row>
      </sheetData>
      <sheetData sheetId="2334">
        <row r="1">
          <cell r="J1">
            <v>1.7453292519943295E-2</v>
          </cell>
        </row>
      </sheetData>
      <sheetData sheetId="2335">
        <row r="1">
          <cell r="J1">
            <v>1.7453292519943295E-2</v>
          </cell>
        </row>
      </sheetData>
      <sheetData sheetId="2336">
        <row r="1">
          <cell r="J1">
            <v>1.7453292519943295E-2</v>
          </cell>
        </row>
      </sheetData>
      <sheetData sheetId="2337">
        <row r="1">
          <cell r="J1">
            <v>1.7453292519943295E-2</v>
          </cell>
        </row>
      </sheetData>
      <sheetData sheetId="2338">
        <row r="1">
          <cell r="J1">
            <v>1.7453292519943295E-2</v>
          </cell>
        </row>
      </sheetData>
      <sheetData sheetId="2339">
        <row r="1">
          <cell r="J1">
            <v>1.7453292519943295E-2</v>
          </cell>
        </row>
      </sheetData>
      <sheetData sheetId="2340">
        <row r="1">
          <cell r="J1">
            <v>1.7453292519943295E-2</v>
          </cell>
        </row>
      </sheetData>
      <sheetData sheetId="2341">
        <row r="1">
          <cell r="J1">
            <v>1.7453292519943295E-2</v>
          </cell>
        </row>
      </sheetData>
      <sheetData sheetId="2342">
        <row r="1">
          <cell r="J1">
            <v>1.7453292519943295E-2</v>
          </cell>
        </row>
      </sheetData>
      <sheetData sheetId="2343">
        <row r="1">
          <cell r="J1">
            <v>1.7453292519943295E-2</v>
          </cell>
        </row>
      </sheetData>
      <sheetData sheetId="2344">
        <row r="1">
          <cell r="J1">
            <v>1.7453292519943295E-2</v>
          </cell>
        </row>
      </sheetData>
      <sheetData sheetId="2345">
        <row r="1">
          <cell r="J1">
            <v>1.7453292519943295E-2</v>
          </cell>
        </row>
      </sheetData>
      <sheetData sheetId="2346">
        <row r="1">
          <cell r="J1">
            <v>1.7453292519943295E-2</v>
          </cell>
        </row>
      </sheetData>
      <sheetData sheetId="2347">
        <row r="1">
          <cell r="J1">
            <v>1.7453292519943295E-2</v>
          </cell>
        </row>
      </sheetData>
      <sheetData sheetId="2348">
        <row r="1">
          <cell r="J1">
            <v>1.7453292519943295E-2</v>
          </cell>
        </row>
      </sheetData>
      <sheetData sheetId="2349">
        <row r="1">
          <cell r="J1">
            <v>1.7453292519943295E-2</v>
          </cell>
        </row>
      </sheetData>
      <sheetData sheetId="2350">
        <row r="1">
          <cell r="J1">
            <v>1.7453292519943295E-2</v>
          </cell>
        </row>
      </sheetData>
      <sheetData sheetId="2351">
        <row r="1">
          <cell r="J1">
            <v>1.7453292519943295E-2</v>
          </cell>
        </row>
      </sheetData>
      <sheetData sheetId="2352">
        <row r="1">
          <cell r="J1">
            <v>1.7453292519943295E-2</v>
          </cell>
        </row>
      </sheetData>
      <sheetData sheetId="2353">
        <row r="1">
          <cell r="J1">
            <v>1.7453292519943295E-2</v>
          </cell>
        </row>
      </sheetData>
      <sheetData sheetId="2354">
        <row r="1">
          <cell r="J1">
            <v>1.7453292519943295E-2</v>
          </cell>
        </row>
      </sheetData>
      <sheetData sheetId="2355">
        <row r="1">
          <cell r="J1">
            <v>1.7453292519943295E-2</v>
          </cell>
        </row>
      </sheetData>
      <sheetData sheetId="2356">
        <row r="1">
          <cell r="J1">
            <v>1.7453292519943295E-2</v>
          </cell>
        </row>
      </sheetData>
      <sheetData sheetId="2357">
        <row r="1">
          <cell r="J1">
            <v>1.7453292519943295E-2</v>
          </cell>
        </row>
      </sheetData>
      <sheetData sheetId="2358">
        <row r="1">
          <cell r="J1">
            <v>1.7453292519943295E-2</v>
          </cell>
        </row>
      </sheetData>
      <sheetData sheetId="2359">
        <row r="1">
          <cell r="J1">
            <v>1.7453292519943295E-2</v>
          </cell>
        </row>
      </sheetData>
      <sheetData sheetId="2360">
        <row r="1">
          <cell r="J1">
            <v>1.7453292519943295E-2</v>
          </cell>
        </row>
      </sheetData>
      <sheetData sheetId="2361">
        <row r="1">
          <cell r="J1">
            <v>1.7453292519943295E-2</v>
          </cell>
        </row>
      </sheetData>
      <sheetData sheetId="2362">
        <row r="1">
          <cell r="J1">
            <v>1.7453292519943295E-2</v>
          </cell>
        </row>
      </sheetData>
      <sheetData sheetId="2363">
        <row r="1">
          <cell r="J1">
            <v>1.7453292519943295E-2</v>
          </cell>
        </row>
      </sheetData>
      <sheetData sheetId="2364">
        <row r="1">
          <cell r="J1">
            <v>1.7453292519943295E-2</v>
          </cell>
        </row>
      </sheetData>
      <sheetData sheetId="2365">
        <row r="1">
          <cell r="J1">
            <v>1.7453292519943295E-2</v>
          </cell>
        </row>
      </sheetData>
      <sheetData sheetId="2366">
        <row r="1">
          <cell r="J1">
            <v>1.7453292519943295E-2</v>
          </cell>
        </row>
      </sheetData>
      <sheetData sheetId="2367">
        <row r="1">
          <cell r="J1">
            <v>1.7453292519943295E-2</v>
          </cell>
        </row>
      </sheetData>
      <sheetData sheetId="2368">
        <row r="1">
          <cell r="J1">
            <v>1.7453292519943295E-2</v>
          </cell>
        </row>
      </sheetData>
      <sheetData sheetId="2369">
        <row r="1">
          <cell r="J1">
            <v>1.7453292519943295E-2</v>
          </cell>
        </row>
      </sheetData>
      <sheetData sheetId="2370">
        <row r="1">
          <cell r="J1">
            <v>1.7453292519943295E-2</v>
          </cell>
        </row>
      </sheetData>
      <sheetData sheetId="2371">
        <row r="1">
          <cell r="J1">
            <v>1.7453292519943295E-2</v>
          </cell>
        </row>
      </sheetData>
      <sheetData sheetId="2372">
        <row r="1">
          <cell r="J1">
            <v>1.7453292519943295E-2</v>
          </cell>
        </row>
      </sheetData>
      <sheetData sheetId="2373">
        <row r="1">
          <cell r="J1">
            <v>1.7453292519943295E-2</v>
          </cell>
        </row>
      </sheetData>
      <sheetData sheetId="2374">
        <row r="1">
          <cell r="J1">
            <v>1.7453292519943295E-2</v>
          </cell>
        </row>
      </sheetData>
      <sheetData sheetId="2375">
        <row r="1">
          <cell r="J1">
            <v>1.7453292519943295E-2</v>
          </cell>
        </row>
      </sheetData>
      <sheetData sheetId="2376">
        <row r="1">
          <cell r="J1">
            <v>1.7453292519943295E-2</v>
          </cell>
        </row>
      </sheetData>
      <sheetData sheetId="2377">
        <row r="1">
          <cell r="J1">
            <v>1.7453292519943295E-2</v>
          </cell>
        </row>
      </sheetData>
      <sheetData sheetId="2378">
        <row r="1">
          <cell r="J1">
            <v>1.7453292519943295E-2</v>
          </cell>
        </row>
      </sheetData>
      <sheetData sheetId="2379">
        <row r="1">
          <cell r="J1">
            <v>1.7453292519943295E-2</v>
          </cell>
        </row>
      </sheetData>
      <sheetData sheetId="2380">
        <row r="1">
          <cell r="J1">
            <v>1.7453292519943295E-2</v>
          </cell>
        </row>
      </sheetData>
      <sheetData sheetId="2381">
        <row r="1">
          <cell r="J1">
            <v>1.7453292519943295E-2</v>
          </cell>
        </row>
      </sheetData>
      <sheetData sheetId="2382">
        <row r="1">
          <cell r="J1">
            <v>1.7453292519943295E-2</v>
          </cell>
        </row>
      </sheetData>
      <sheetData sheetId="2383">
        <row r="1">
          <cell r="J1">
            <v>1.7453292519943295E-2</v>
          </cell>
        </row>
      </sheetData>
      <sheetData sheetId="2384">
        <row r="1">
          <cell r="J1">
            <v>1.7453292519943295E-2</v>
          </cell>
        </row>
      </sheetData>
      <sheetData sheetId="2385">
        <row r="1">
          <cell r="J1">
            <v>1.7453292519943295E-2</v>
          </cell>
        </row>
      </sheetData>
      <sheetData sheetId="2386">
        <row r="1">
          <cell r="J1">
            <v>1.7453292519943295E-2</v>
          </cell>
        </row>
      </sheetData>
      <sheetData sheetId="2387">
        <row r="1">
          <cell r="J1">
            <v>1.7453292519943295E-2</v>
          </cell>
        </row>
      </sheetData>
      <sheetData sheetId="2388">
        <row r="1">
          <cell r="J1">
            <v>1.7453292519943295E-2</v>
          </cell>
        </row>
      </sheetData>
      <sheetData sheetId="2389">
        <row r="1">
          <cell r="J1">
            <v>1.7453292519943295E-2</v>
          </cell>
        </row>
      </sheetData>
      <sheetData sheetId="2390">
        <row r="1">
          <cell r="J1">
            <v>1.7453292519943295E-2</v>
          </cell>
        </row>
      </sheetData>
      <sheetData sheetId="2391">
        <row r="1">
          <cell r="J1">
            <v>1.7453292519943295E-2</v>
          </cell>
        </row>
      </sheetData>
      <sheetData sheetId="2392">
        <row r="1">
          <cell r="J1">
            <v>1.7453292519943295E-2</v>
          </cell>
        </row>
      </sheetData>
      <sheetData sheetId="2393">
        <row r="1">
          <cell r="J1">
            <v>1.7453292519943295E-2</v>
          </cell>
        </row>
      </sheetData>
      <sheetData sheetId="2394">
        <row r="1">
          <cell r="J1">
            <v>1.7453292519943295E-2</v>
          </cell>
        </row>
      </sheetData>
      <sheetData sheetId="2395">
        <row r="1">
          <cell r="J1">
            <v>1.7453292519943295E-2</v>
          </cell>
        </row>
      </sheetData>
      <sheetData sheetId="2396">
        <row r="1">
          <cell r="J1">
            <v>1.7453292519943295E-2</v>
          </cell>
        </row>
      </sheetData>
      <sheetData sheetId="2397">
        <row r="1">
          <cell r="J1">
            <v>1.7453292519943295E-2</v>
          </cell>
        </row>
      </sheetData>
      <sheetData sheetId="2398">
        <row r="1">
          <cell r="J1">
            <v>1.7453292519943295E-2</v>
          </cell>
        </row>
      </sheetData>
      <sheetData sheetId="2399">
        <row r="1">
          <cell r="J1">
            <v>1.7453292519943295E-2</v>
          </cell>
        </row>
      </sheetData>
      <sheetData sheetId="2400">
        <row r="1">
          <cell r="J1">
            <v>1.7453292519943295E-2</v>
          </cell>
        </row>
      </sheetData>
      <sheetData sheetId="2401">
        <row r="1">
          <cell r="J1">
            <v>1.7453292519943295E-2</v>
          </cell>
        </row>
      </sheetData>
      <sheetData sheetId="2402">
        <row r="1">
          <cell r="J1">
            <v>1.7453292519943295E-2</v>
          </cell>
        </row>
      </sheetData>
      <sheetData sheetId="2403">
        <row r="1">
          <cell r="J1">
            <v>1.7453292519943295E-2</v>
          </cell>
        </row>
      </sheetData>
      <sheetData sheetId="2404">
        <row r="1">
          <cell r="J1">
            <v>1.7453292519943295E-2</v>
          </cell>
        </row>
      </sheetData>
      <sheetData sheetId="2405">
        <row r="1">
          <cell r="J1">
            <v>1.7453292519943295E-2</v>
          </cell>
        </row>
      </sheetData>
      <sheetData sheetId="2406">
        <row r="1">
          <cell r="J1">
            <v>1.7453292519943295E-2</v>
          </cell>
        </row>
      </sheetData>
      <sheetData sheetId="2407">
        <row r="1">
          <cell r="J1">
            <v>1.7453292519943295E-2</v>
          </cell>
        </row>
      </sheetData>
      <sheetData sheetId="2408">
        <row r="1">
          <cell r="J1">
            <v>1.7453292519943295E-2</v>
          </cell>
        </row>
      </sheetData>
      <sheetData sheetId="2409">
        <row r="1">
          <cell r="J1">
            <v>1.7453292519943295E-2</v>
          </cell>
        </row>
      </sheetData>
      <sheetData sheetId="2410">
        <row r="1">
          <cell r="J1">
            <v>1.7453292519943295E-2</v>
          </cell>
        </row>
      </sheetData>
      <sheetData sheetId="2411">
        <row r="1">
          <cell r="J1">
            <v>1.7453292519943295E-2</v>
          </cell>
        </row>
      </sheetData>
      <sheetData sheetId="2412">
        <row r="1">
          <cell r="J1">
            <v>1.7453292519943295E-2</v>
          </cell>
        </row>
      </sheetData>
      <sheetData sheetId="2413">
        <row r="1">
          <cell r="J1">
            <v>1.7453292519943295E-2</v>
          </cell>
        </row>
      </sheetData>
      <sheetData sheetId="2414"/>
      <sheetData sheetId="2415"/>
      <sheetData sheetId="2416"/>
      <sheetData sheetId="2417"/>
      <sheetData sheetId="2418"/>
      <sheetData sheetId="2419"/>
      <sheetData sheetId="2420"/>
      <sheetData sheetId="2421"/>
      <sheetData sheetId="2422">
        <row r="2">
          <cell r="B2">
            <v>1</v>
          </cell>
        </row>
      </sheetData>
      <sheetData sheetId="2423">
        <row r="2">
          <cell r="B2">
            <v>1</v>
          </cell>
        </row>
      </sheetData>
      <sheetData sheetId="2424">
        <row r="2">
          <cell r="B2">
            <v>1</v>
          </cell>
        </row>
      </sheetData>
      <sheetData sheetId="2425"/>
      <sheetData sheetId="2426"/>
      <sheetData sheetId="2427"/>
      <sheetData sheetId="2428"/>
      <sheetData sheetId="2429"/>
      <sheetData sheetId="2430"/>
      <sheetData sheetId="2431"/>
      <sheetData sheetId="2432"/>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ow r="2">
          <cell r="C2" t="str">
            <v>LARSEN &amp; TOUBRO LIMITED</v>
          </cell>
        </row>
      </sheetData>
      <sheetData sheetId="2528">
        <row r="2">
          <cell r="C2" t="str">
            <v>LARSEN &amp; TOUBRO LIMITED</v>
          </cell>
        </row>
      </sheetData>
      <sheetData sheetId="2529"/>
      <sheetData sheetId="2530">
        <row r="1">
          <cell r="J1">
            <v>1.7453292519943295E-2</v>
          </cell>
        </row>
      </sheetData>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ow r="2">
          <cell r="C2" t="str">
            <v>LARSEN &amp; TOUBRO LIMITED</v>
          </cell>
        </row>
      </sheetData>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ow r="1">
          <cell r="J1">
            <v>1.7453292519943295E-2</v>
          </cell>
        </row>
      </sheetData>
      <sheetData sheetId="2631">
        <row r="1">
          <cell r="J1">
            <v>1.7453292519943295E-2</v>
          </cell>
        </row>
      </sheetData>
      <sheetData sheetId="2632">
        <row r="1">
          <cell r="J1">
            <v>1.7453292519943295E-2</v>
          </cell>
        </row>
      </sheetData>
      <sheetData sheetId="2633">
        <row r="1">
          <cell r="J1">
            <v>1.7453292519943295E-2</v>
          </cell>
        </row>
      </sheetData>
      <sheetData sheetId="2634">
        <row r="1">
          <cell r="J1">
            <v>1.7453292519943295E-2</v>
          </cell>
        </row>
      </sheetData>
      <sheetData sheetId="2635">
        <row r="1">
          <cell r="J1">
            <v>1.7453292519943295E-2</v>
          </cell>
        </row>
      </sheetData>
      <sheetData sheetId="2636">
        <row r="1">
          <cell r="J1">
            <v>1.7453292519943295E-2</v>
          </cell>
        </row>
      </sheetData>
      <sheetData sheetId="2637">
        <row r="1">
          <cell r="J1">
            <v>1.7453292519943295E-2</v>
          </cell>
        </row>
      </sheetData>
      <sheetData sheetId="2638">
        <row r="1">
          <cell r="J1">
            <v>1.7453292519943295E-2</v>
          </cell>
        </row>
      </sheetData>
      <sheetData sheetId="2639">
        <row r="1">
          <cell r="J1">
            <v>1.7453292519943295E-2</v>
          </cell>
        </row>
      </sheetData>
      <sheetData sheetId="2640">
        <row r="1">
          <cell r="J1">
            <v>1.7453292519943295E-2</v>
          </cell>
        </row>
      </sheetData>
      <sheetData sheetId="2641">
        <row r="1">
          <cell r="J1">
            <v>1.7453292519943295E-2</v>
          </cell>
        </row>
      </sheetData>
      <sheetData sheetId="2642">
        <row r="1">
          <cell r="J1">
            <v>1.7453292519943295E-2</v>
          </cell>
        </row>
      </sheetData>
      <sheetData sheetId="2643">
        <row r="1">
          <cell r="J1">
            <v>1.7453292519943295E-2</v>
          </cell>
        </row>
      </sheetData>
      <sheetData sheetId="2644">
        <row r="1">
          <cell r="J1">
            <v>1.7453292519943295E-2</v>
          </cell>
        </row>
      </sheetData>
      <sheetData sheetId="2645">
        <row r="1">
          <cell r="J1">
            <v>1.7453292519943295E-2</v>
          </cell>
        </row>
      </sheetData>
      <sheetData sheetId="2646">
        <row r="1">
          <cell r="J1">
            <v>1.7453292519943295E-2</v>
          </cell>
        </row>
      </sheetData>
      <sheetData sheetId="2647">
        <row r="1">
          <cell r="J1">
            <v>1.7453292519943295E-2</v>
          </cell>
        </row>
      </sheetData>
      <sheetData sheetId="2648">
        <row r="1">
          <cell r="J1">
            <v>1.7453292519943295E-2</v>
          </cell>
        </row>
      </sheetData>
      <sheetData sheetId="2649">
        <row r="1">
          <cell r="J1">
            <v>1.7453292519943295E-2</v>
          </cell>
        </row>
      </sheetData>
      <sheetData sheetId="2650">
        <row r="1">
          <cell r="J1">
            <v>1.7453292519943295E-2</v>
          </cell>
        </row>
      </sheetData>
      <sheetData sheetId="2651">
        <row r="1">
          <cell r="J1">
            <v>1.7453292519943295E-2</v>
          </cell>
        </row>
      </sheetData>
      <sheetData sheetId="2652">
        <row r="1">
          <cell r="J1">
            <v>1.7453292519943295E-2</v>
          </cell>
        </row>
      </sheetData>
      <sheetData sheetId="2653">
        <row r="1">
          <cell r="J1">
            <v>1.7453292519943295E-2</v>
          </cell>
        </row>
      </sheetData>
      <sheetData sheetId="2654">
        <row r="1">
          <cell r="J1">
            <v>1.7453292519943295E-2</v>
          </cell>
        </row>
      </sheetData>
      <sheetData sheetId="2655">
        <row r="1">
          <cell r="J1">
            <v>1.7453292519943295E-2</v>
          </cell>
        </row>
      </sheetData>
      <sheetData sheetId="2656">
        <row r="1">
          <cell r="J1">
            <v>1.7453292519943295E-2</v>
          </cell>
        </row>
      </sheetData>
      <sheetData sheetId="2657">
        <row r="1">
          <cell r="J1">
            <v>1.7453292519943295E-2</v>
          </cell>
        </row>
      </sheetData>
      <sheetData sheetId="2658">
        <row r="1">
          <cell r="J1">
            <v>1.7453292519943295E-2</v>
          </cell>
        </row>
      </sheetData>
      <sheetData sheetId="2659">
        <row r="1">
          <cell r="J1">
            <v>1.7453292519943295E-2</v>
          </cell>
        </row>
      </sheetData>
      <sheetData sheetId="2660">
        <row r="1">
          <cell r="J1">
            <v>1.7453292519943295E-2</v>
          </cell>
        </row>
      </sheetData>
      <sheetData sheetId="2661">
        <row r="1">
          <cell r="J1">
            <v>1.7453292519943295E-2</v>
          </cell>
        </row>
      </sheetData>
      <sheetData sheetId="2662">
        <row r="1">
          <cell r="J1">
            <v>1.7453292519943295E-2</v>
          </cell>
        </row>
      </sheetData>
      <sheetData sheetId="2663">
        <row r="1">
          <cell r="J1">
            <v>1.7453292519943295E-2</v>
          </cell>
        </row>
      </sheetData>
      <sheetData sheetId="2664">
        <row r="1">
          <cell r="J1">
            <v>1.7453292519943295E-2</v>
          </cell>
        </row>
      </sheetData>
      <sheetData sheetId="2665">
        <row r="1">
          <cell r="J1">
            <v>1.7453292519943295E-2</v>
          </cell>
        </row>
      </sheetData>
      <sheetData sheetId="2666">
        <row r="1">
          <cell r="J1">
            <v>1.7453292519943295E-2</v>
          </cell>
        </row>
      </sheetData>
      <sheetData sheetId="2667">
        <row r="1">
          <cell r="J1">
            <v>1.7453292519943295E-2</v>
          </cell>
        </row>
      </sheetData>
      <sheetData sheetId="2668">
        <row r="1">
          <cell r="J1">
            <v>1.7453292519943295E-2</v>
          </cell>
        </row>
      </sheetData>
      <sheetData sheetId="2669">
        <row r="1">
          <cell r="J1">
            <v>1.7453292519943295E-2</v>
          </cell>
        </row>
      </sheetData>
      <sheetData sheetId="2670">
        <row r="1">
          <cell r="J1">
            <v>1.7453292519943295E-2</v>
          </cell>
        </row>
      </sheetData>
      <sheetData sheetId="2671">
        <row r="1">
          <cell r="J1">
            <v>1.7453292519943295E-2</v>
          </cell>
        </row>
      </sheetData>
      <sheetData sheetId="2672">
        <row r="1">
          <cell r="J1">
            <v>1.7453292519943295E-2</v>
          </cell>
        </row>
      </sheetData>
      <sheetData sheetId="2673">
        <row r="1">
          <cell r="J1">
            <v>1.7453292519943295E-2</v>
          </cell>
        </row>
      </sheetData>
      <sheetData sheetId="2674">
        <row r="1">
          <cell r="J1">
            <v>1.7453292519943295E-2</v>
          </cell>
        </row>
      </sheetData>
      <sheetData sheetId="2675">
        <row r="1">
          <cell r="J1">
            <v>1.7453292519943295E-2</v>
          </cell>
        </row>
      </sheetData>
      <sheetData sheetId="2676">
        <row r="1">
          <cell r="J1">
            <v>1.7453292519943295E-2</v>
          </cell>
        </row>
      </sheetData>
      <sheetData sheetId="2677">
        <row r="1">
          <cell r="J1">
            <v>1.7453292519943295E-2</v>
          </cell>
        </row>
      </sheetData>
      <sheetData sheetId="2678">
        <row r="1">
          <cell r="J1">
            <v>1.7453292519943295E-2</v>
          </cell>
        </row>
      </sheetData>
      <sheetData sheetId="2679">
        <row r="1">
          <cell r="J1">
            <v>1.7453292519943295E-2</v>
          </cell>
        </row>
      </sheetData>
      <sheetData sheetId="2680">
        <row r="1">
          <cell r="J1">
            <v>1.7453292519943295E-2</v>
          </cell>
        </row>
      </sheetData>
      <sheetData sheetId="2681">
        <row r="1">
          <cell r="J1">
            <v>1.7453292519943295E-2</v>
          </cell>
        </row>
      </sheetData>
      <sheetData sheetId="2682">
        <row r="1">
          <cell r="J1">
            <v>1.7453292519943295E-2</v>
          </cell>
        </row>
      </sheetData>
      <sheetData sheetId="2683">
        <row r="1">
          <cell r="J1">
            <v>1.7453292519943295E-2</v>
          </cell>
        </row>
      </sheetData>
      <sheetData sheetId="2684">
        <row r="1">
          <cell r="J1">
            <v>1.7453292519943295E-2</v>
          </cell>
        </row>
      </sheetData>
      <sheetData sheetId="2685">
        <row r="1">
          <cell r="J1">
            <v>1.7453292519943295E-2</v>
          </cell>
        </row>
      </sheetData>
      <sheetData sheetId="2686">
        <row r="1">
          <cell r="J1">
            <v>1.7453292519943295E-2</v>
          </cell>
        </row>
      </sheetData>
      <sheetData sheetId="2687">
        <row r="1">
          <cell r="J1">
            <v>1.7453292519943295E-2</v>
          </cell>
        </row>
      </sheetData>
      <sheetData sheetId="2688">
        <row r="1">
          <cell r="J1">
            <v>1.7453292519943295E-2</v>
          </cell>
        </row>
      </sheetData>
      <sheetData sheetId="2689">
        <row r="1">
          <cell r="J1">
            <v>1.7453292519943295E-2</v>
          </cell>
        </row>
      </sheetData>
      <sheetData sheetId="2690">
        <row r="1">
          <cell r="J1">
            <v>1.7453292519943295E-2</v>
          </cell>
        </row>
      </sheetData>
      <sheetData sheetId="2691">
        <row r="1">
          <cell r="J1">
            <v>1.7453292519943295E-2</v>
          </cell>
        </row>
      </sheetData>
      <sheetData sheetId="2692">
        <row r="1">
          <cell r="J1">
            <v>1.7453292519943295E-2</v>
          </cell>
        </row>
      </sheetData>
      <sheetData sheetId="2693">
        <row r="1">
          <cell r="J1">
            <v>1.7453292519943295E-2</v>
          </cell>
        </row>
      </sheetData>
      <sheetData sheetId="2694">
        <row r="1">
          <cell r="J1">
            <v>1.7453292519943295E-2</v>
          </cell>
        </row>
      </sheetData>
      <sheetData sheetId="2695">
        <row r="1">
          <cell r="J1">
            <v>1.7453292519943295E-2</v>
          </cell>
        </row>
      </sheetData>
      <sheetData sheetId="2696">
        <row r="1">
          <cell r="J1">
            <v>1.7453292519943295E-2</v>
          </cell>
        </row>
      </sheetData>
      <sheetData sheetId="2697">
        <row r="1">
          <cell r="J1">
            <v>1.7453292519943295E-2</v>
          </cell>
        </row>
      </sheetData>
      <sheetData sheetId="2698">
        <row r="1">
          <cell r="J1">
            <v>1.7453292519943295E-2</v>
          </cell>
        </row>
      </sheetData>
      <sheetData sheetId="2699">
        <row r="1">
          <cell r="J1">
            <v>1.7453292519943295E-2</v>
          </cell>
        </row>
      </sheetData>
      <sheetData sheetId="2700">
        <row r="1">
          <cell r="J1">
            <v>1.7453292519943295E-2</v>
          </cell>
        </row>
      </sheetData>
      <sheetData sheetId="2701">
        <row r="1">
          <cell r="J1">
            <v>1.7453292519943295E-2</v>
          </cell>
        </row>
      </sheetData>
      <sheetData sheetId="2702">
        <row r="1">
          <cell r="J1">
            <v>1.7453292519943295E-2</v>
          </cell>
        </row>
      </sheetData>
      <sheetData sheetId="2703">
        <row r="1">
          <cell r="J1">
            <v>1.7453292519943295E-2</v>
          </cell>
        </row>
      </sheetData>
      <sheetData sheetId="2704">
        <row r="1">
          <cell r="J1">
            <v>1.7453292519943295E-2</v>
          </cell>
        </row>
      </sheetData>
      <sheetData sheetId="2705">
        <row r="1">
          <cell r="J1">
            <v>1.7453292519943295E-2</v>
          </cell>
        </row>
      </sheetData>
      <sheetData sheetId="2706">
        <row r="1">
          <cell r="J1">
            <v>1.7453292519943295E-2</v>
          </cell>
        </row>
      </sheetData>
      <sheetData sheetId="2707">
        <row r="1">
          <cell r="J1">
            <v>1.7453292519943295E-2</v>
          </cell>
        </row>
      </sheetData>
      <sheetData sheetId="2708">
        <row r="1">
          <cell r="J1">
            <v>1.7453292519943295E-2</v>
          </cell>
        </row>
      </sheetData>
      <sheetData sheetId="2709">
        <row r="1">
          <cell r="J1">
            <v>1.7453292519943295E-2</v>
          </cell>
        </row>
      </sheetData>
      <sheetData sheetId="2710">
        <row r="1">
          <cell r="J1">
            <v>1.7453292519943295E-2</v>
          </cell>
        </row>
      </sheetData>
      <sheetData sheetId="2711">
        <row r="1">
          <cell r="J1">
            <v>1.7453292519943295E-2</v>
          </cell>
        </row>
      </sheetData>
      <sheetData sheetId="2712">
        <row r="1">
          <cell r="J1">
            <v>1.7453292519943295E-2</v>
          </cell>
        </row>
      </sheetData>
      <sheetData sheetId="2713">
        <row r="1">
          <cell r="J1">
            <v>1.7453292519943295E-2</v>
          </cell>
        </row>
      </sheetData>
      <sheetData sheetId="2714">
        <row r="1">
          <cell r="J1">
            <v>1.7453292519943295E-2</v>
          </cell>
        </row>
      </sheetData>
      <sheetData sheetId="2715">
        <row r="1">
          <cell r="J1">
            <v>1.7453292519943295E-2</v>
          </cell>
        </row>
      </sheetData>
      <sheetData sheetId="2716">
        <row r="1">
          <cell r="J1">
            <v>1.7453292519943295E-2</v>
          </cell>
        </row>
      </sheetData>
      <sheetData sheetId="2717">
        <row r="1">
          <cell r="J1">
            <v>1.7453292519943295E-2</v>
          </cell>
        </row>
      </sheetData>
      <sheetData sheetId="2718">
        <row r="1">
          <cell r="J1">
            <v>1.7453292519943295E-2</v>
          </cell>
        </row>
      </sheetData>
      <sheetData sheetId="2719">
        <row r="1">
          <cell r="J1">
            <v>1.7453292519943295E-2</v>
          </cell>
        </row>
      </sheetData>
      <sheetData sheetId="2720">
        <row r="1">
          <cell r="J1">
            <v>1.7453292519943295E-2</v>
          </cell>
        </row>
      </sheetData>
      <sheetData sheetId="2721">
        <row r="1">
          <cell r="J1">
            <v>1.7453292519943295E-2</v>
          </cell>
        </row>
      </sheetData>
      <sheetData sheetId="2722">
        <row r="1">
          <cell r="J1">
            <v>1.7453292519943295E-2</v>
          </cell>
        </row>
      </sheetData>
      <sheetData sheetId="2723">
        <row r="1">
          <cell r="J1">
            <v>1.7453292519943295E-2</v>
          </cell>
        </row>
      </sheetData>
      <sheetData sheetId="2724">
        <row r="1">
          <cell r="J1">
            <v>1.7453292519943295E-2</v>
          </cell>
        </row>
      </sheetData>
      <sheetData sheetId="2725">
        <row r="1">
          <cell r="J1">
            <v>1.7453292519943295E-2</v>
          </cell>
        </row>
      </sheetData>
      <sheetData sheetId="2726">
        <row r="1">
          <cell r="J1">
            <v>1.7453292519943295E-2</v>
          </cell>
        </row>
      </sheetData>
      <sheetData sheetId="2727">
        <row r="1">
          <cell r="J1">
            <v>1.7453292519943295E-2</v>
          </cell>
        </row>
      </sheetData>
      <sheetData sheetId="2728">
        <row r="1">
          <cell r="J1">
            <v>1.7453292519943295E-2</v>
          </cell>
        </row>
      </sheetData>
      <sheetData sheetId="2729">
        <row r="1">
          <cell r="J1">
            <v>1.7453292519943295E-2</v>
          </cell>
        </row>
      </sheetData>
      <sheetData sheetId="2730">
        <row r="1">
          <cell r="J1">
            <v>1.7453292519943295E-2</v>
          </cell>
        </row>
      </sheetData>
      <sheetData sheetId="2731">
        <row r="1">
          <cell r="J1">
            <v>1.7453292519943295E-2</v>
          </cell>
        </row>
      </sheetData>
      <sheetData sheetId="2732">
        <row r="1">
          <cell r="J1">
            <v>1.7453292519943295E-2</v>
          </cell>
        </row>
      </sheetData>
      <sheetData sheetId="2733">
        <row r="1">
          <cell r="J1">
            <v>1.7453292519943295E-2</v>
          </cell>
        </row>
      </sheetData>
      <sheetData sheetId="2734">
        <row r="1">
          <cell r="J1">
            <v>1.7453292519943295E-2</v>
          </cell>
        </row>
      </sheetData>
      <sheetData sheetId="2735">
        <row r="1">
          <cell r="J1">
            <v>1.7453292519943295E-2</v>
          </cell>
        </row>
      </sheetData>
      <sheetData sheetId="2736">
        <row r="1">
          <cell r="J1">
            <v>1.7453292519943295E-2</v>
          </cell>
        </row>
      </sheetData>
      <sheetData sheetId="2737">
        <row r="1">
          <cell r="J1">
            <v>1.7453292519943295E-2</v>
          </cell>
        </row>
      </sheetData>
      <sheetData sheetId="2738">
        <row r="1">
          <cell r="J1">
            <v>1.7453292519943295E-2</v>
          </cell>
        </row>
      </sheetData>
      <sheetData sheetId="2739">
        <row r="1">
          <cell r="J1">
            <v>1.7453292519943295E-2</v>
          </cell>
        </row>
      </sheetData>
      <sheetData sheetId="2740">
        <row r="1">
          <cell r="J1">
            <v>1.7453292519943295E-2</v>
          </cell>
        </row>
      </sheetData>
      <sheetData sheetId="2741">
        <row r="1">
          <cell r="J1">
            <v>1.7453292519943295E-2</v>
          </cell>
        </row>
      </sheetData>
      <sheetData sheetId="2742">
        <row r="1">
          <cell r="J1">
            <v>1.7453292519943295E-2</v>
          </cell>
        </row>
      </sheetData>
      <sheetData sheetId="2743">
        <row r="1">
          <cell r="J1">
            <v>1.7453292519943295E-2</v>
          </cell>
        </row>
      </sheetData>
      <sheetData sheetId="2744">
        <row r="1">
          <cell r="J1">
            <v>1.7453292519943295E-2</v>
          </cell>
        </row>
      </sheetData>
      <sheetData sheetId="2745">
        <row r="1">
          <cell r="J1">
            <v>1.7453292519943295E-2</v>
          </cell>
        </row>
      </sheetData>
      <sheetData sheetId="2746">
        <row r="1">
          <cell r="J1">
            <v>1.7453292519943295E-2</v>
          </cell>
        </row>
      </sheetData>
      <sheetData sheetId="2747">
        <row r="1">
          <cell r="J1">
            <v>1.7453292519943295E-2</v>
          </cell>
        </row>
      </sheetData>
      <sheetData sheetId="2748">
        <row r="1">
          <cell r="J1">
            <v>1.7453292519943295E-2</v>
          </cell>
        </row>
      </sheetData>
      <sheetData sheetId="2749">
        <row r="1">
          <cell r="J1">
            <v>1.7453292519943295E-2</v>
          </cell>
        </row>
      </sheetData>
      <sheetData sheetId="2750">
        <row r="1">
          <cell r="J1">
            <v>1.7453292519943295E-2</v>
          </cell>
        </row>
      </sheetData>
      <sheetData sheetId="2751">
        <row r="1">
          <cell r="J1">
            <v>1.7453292519943295E-2</v>
          </cell>
        </row>
      </sheetData>
      <sheetData sheetId="2752">
        <row r="1">
          <cell r="J1">
            <v>1.7453292519943295E-2</v>
          </cell>
        </row>
      </sheetData>
      <sheetData sheetId="2753">
        <row r="1">
          <cell r="J1">
            <v>1.7453292519943295E-2</v>
          </cell>
        </row>
      </sheetData>
      <sheetData sheetId="2754">
        <row r="1">
          <cell r="J1">
            <v>1.7453292519943295E-2</v>
          </cell>
        </row>
      </sheetData>
      <sheetData sheetId="2755">
        <row r="1">
          <cell r="J1">
            <v>1.7453292519943295E-2</v>
          </cell>
        </row>
      </sheetData>
      <sheetData sheetId="2756">
        <row r="1">
          <cell r="J1">
            <v>1.7453292519943295E-2</v>
          </cell>
        </row>
      </sheetData>
      <sheetData sheetId="2757">
        <row r="1">
          <cell r="J1">
            <v>1.7453292519943295E-2</v>
          </cell>
        </row>
      </sheetData>
      <sheetData sheetId="2758">
        <row r="1">
          <cell r="J1">
            <v>1.7453292519943295E-2</v>
          </cell>
        </row>
      </sheetData>
      <sheetData sheetId="2759">
        <row r="1">
          <cell r="J1">
            <v>1.7453292519943295E-2</v>
          </cell>
        </row>
      </sheetData>
      <sheetData sheetId="2760">
        <row r="1">
          <cell r="J1">
            <v>1.7453292519943295E-2</v>
          </cell>
        </row>
      </sheetData>
      <sheetData sheetId="2761">
        <row r="1">
          <cell r="J1">
            <v>1.7453292519943295E-2</v>
          </cell>
        </row>
      </sheetData>
      <sheetData sheetId="2762">
        <row r="1">
          <cell r="J1">
            <v>1.7453292519943295E-2</v>
          </cell>
        </row>
      </sheetData>
      <sheetData sheetId="2763">
        <row r="1">
          <cell r="J1">
            <v>1.7453292519943295E-2</v>
          </cell>
        </row>
      </sheetData>
      <sheetData sheetId="2764">
        <row r="1">
          <cell r="J1">
            <v>1.7453292519943295E-2</v>
          </cell>
        </row>
      </sheetData>
      <sheetData sheetId="2765">
        <row r="1">
          <cell r="J1">
            <v>1.7453292519943295E-2</v>
          </cell>
        </row>
      </sheetData>
      <sheetData sheetId="2766">
        <row r="1">
          <cell r="J1">
            <v>1.7453292519943295E-2</v>
          </cell>
        </row>
      </sheetData>
      <sheetData sheetId="2767">
        <row r="1">
          <cell r="J1">
            <v>1.7453292519943295E-2</v>
          </cell>
        </row>
      </sheetData>
      <sheetData sheetId="2768">
        <row r="1">
          <cell r="J1">
            <v>1.7453292519943295E-2</v>
          </cell>
        </row>
      </sheetData>
      <sheetData sheetId="2769">
        <row r="1">
          <cell r="J1">
            <v>1.7453292519943295E-2</v>
          </cell>
        </row>
      </sheetData>
      <sheetData sheetId="2770">
        <row r="1">
          <cell r="J1">
            <v>1.7453292519943295E-2</v>
          </cell>
        </row>
      </sheetData>
      <sheetData sheetId="2771">
        <row r="1">
          <cell r="J1">
            <v>1.7453292519943295E-2</v>
          </cell>
        </row>
      </sheetData>
      <sheetData sheetId="2772">
        <row r="1">
          <cell r="J1">
            <v>1.7453292519943295E-2</v>
          </cell>
        </row>
      </sheetData>
      <sheetData sheetId="2773">
        <row r="1">
          <cell r="J1">
            <v>1.7453292519943295E-2</v>
          </cell>
        </row>
      </sheetData>
      <sheetData sheetId="2774">
        <row r="1">
          <cell r="J1">
            <v>1.7453292519943295E-2</v>
          </cell>
        </row>
      </sheetData>
      <sheetData sheetId="2775">
        <row r="1">
          <cell r="J1">
            <v>1.7453292519943295E-2</v>
          </cell>
        </row>
      </sheetData>
      <sheetData sheetId="2776">
        <row r="1">
          <cell r="J1">
            <v>1.7453292519943295E-2</v>
          </cell>
        </row>
      </sheetData>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ow r="1">
          <cell r="J1">
            <v>1.7453292519943295E-2</v>
          </cell>
        </row>
      </sheetData>
      <sheetData sheetId="2805">
        <row r="1">
          <cell r="J1">
            <v>1.7453292519943295E-2</v>
          </cell>
        </row>
      </sheetData>
      <sheetData sheetId="2806">
        <row r="1">
          <cell r="J1">
            <v>1.7453292519943295E-2</v>
          </cell>
        </row>
      </sheetData>
      <sheetData sheetId="2807">
        <row r="1">
          <cell r="J1">
            <v>1.7453292519943295E-2</v>
          </cell>
        </row>
      </sheetData>
      <sheetData sheetId="2808">
        <row r="1">
          <cell r="J1">
            <v>1.7453292519943295E-2</v>
          </cell>
        </row>
      </sheetData>
      <sheetData sheetId="2809">
        <row r="1">
          <cell r="J1">
            <v>1.7453292519943295E-2</v>
          </cell>
        </row>
      </sheetData>
      <sheetData sheetId="2810">
        <row r="1">
          <cell r="J1">
            <v>1.7453292519943295E-2</v>
          </cell>
        </row>
      </sheetData>
      <sheetData sheetId="2811">
        <row r="1">
          <cell r="J1">
            <v>1.7453292519943295E-2</v>
          </cell>
        </row>
      </sheetData>
      <sheetData sheetId="2812">
        <row r="1">
          <cell r="J1">
            <v>1.7453292519943295E-2</v>
          </cell>
        </row>
      </sheetData>
      <sheetData sheetId="2813">
        <row r="1">
          <cell r="J1">
            <v>1.7453292519943295E-2</v>
          </cell>
        </row>
      </sheetData>
      <sheetData sheetId="2814">
        <row r="1">
          <cell r="J1">
            <v>1.7453292519943295E-2</v>
          </cell>
        </row>
      </sheetData>
      <sheetData sheetId="2815">
        <row r="1">
          <cell r="J1">
            <v>1.7453292519943295E-2</v>
          </cell>
        </row>
      </sheetData>
      <sheetData sheetId="2816">
        <row r="1">
          <cell r="J1">
            <v>1.7453292519943295E-2</v>
          </cell>
        </row>
      </sheetData>
      <sheetData sheetId="2817">
        <row r="1">
          <cell r="J1">
            <v>1.7453292519943295E-2</v>
          </cell>
        </row>
      </sheetData>
      <sheetData sheetId="2818">
        <row r="1">
          <cell r="J1">
            <v>1.7453292519943295E-2</v>
          </cell>
        </row>
      </sheetData>
      <sheetData sheetId="2819">
        <row r="1">
          <cell r="J1">
            <v>1.7453292519943295E-2</v>
          </cell>
        </row>
      </sheetData>
      <sheetData sheetId="2820">
        <row r="1">
          <cell r="J1">
            <v>1.7453292519943295E-2</v>
          </cell>
        </row>
      </sheetData>
      <sheetData sheetId="2821">
        <row r="1">
          <cell r="J1">
            <v>1.7453292519943295E-2</v>
          </cell>
        </row>
      </sheetData>
      <sheetData sheetId="2822">
        <row r="1">
          <cell r="J1">
            <v>1.7453292519943295E-2</v>
          </cell>
        </row>
      </sheetData>
      <sheetData sheetId="2823">
        <row r="1">
          <cell r="J1">
            <v>1.7453292519943295E-2</v>
          </cell>
        </row>
      </sheetData>
      <sheetData sheetId="2824">
        <row r="1">
          <cell r="J1">
            <v>1.7453292519943295E-2</v>
          </cell>
        </row>
      </sheetData>
      <sheetData sheetId="2825">
        <row r="1">
          <cell r="J1">
            <v>1.7453292519943295E-2</v>
          </cell>
        </row>
      </sheetData>
      <sheetData sheetId="2826">
        <row r="1">
          <cell r="J1">
            <v>1.7453292519943295E-2</v>
          </cell>
        </row>
      </sheetData>
      <sheetData sheetId="2827">
        <row r="1">
          <cell r="J1">
            <v>1.7453292519943295E-2</v>
          </cell>
        </row>
      </sheetData>
      <sheetData sheetId="2828">
        <row r="1">
          <cell r="J1">
            <v>1.7453292519943295E-2</v>
          </cell>
        </row>
      </sheetData>
      <sheetData sheetId="2829">
        <row r="1">
          <cell r="J1">
            <v>1.7453292519943295E-2</v>
          </cell>
        </row>
      </sheetData>
      <sheetData sheetId="2830">
        <row r="1">
          <cell r="J1">
            <v>1.7453292519943295E-2</v>
          </cell>
        </row>
      </sheetData>
      <sheetData sheetId="2831">
        <row r="1">
          <cell r="J1">
            <v>1.7453292519943295E-2</v>
          </cell>
        </row>
      </sheetData>
      <sheetData sheetId="2832">
        <row r="1">
          <cell r="J1">
            <v>1.7453292519943295E-2</v>
          </cell>
        </row>
      </sheetData>
      <sheetData sheetId="2833">
        <row r="1">
          <cell r="J1">
            <v>1.7453292519943295E-2</v>
          </cell>
        </row>
      </sheetData>
      <sheetData sheetId="2834">
        <row r="1">
          <cell r="J1">
            <v>1.7453292519943295E-2</v>
          </cell>
        </row>
      </sheetData>
      <sheetData sheetId="2835">
        <row r="1">
          <cell r="J1">
            <v>1.7453292519943295E-2</v>
          </cell>
        </row>
      </sheetData>
      <sheetData sheetId="2836">
        <row r="1">
          <cell r="J1">
            <v>1.7453292519943295E-2</v>
          </cell>
        </row>
      </sheetData>
      <sheetData sheetId="2837">
        <row r="1">
          <cell r="J1">
            <v>1.7453292519943295E-2</v>
          </cell>
        </row>
      </sheetData>
      <sheetData sheetId="2838">
        <row r="1">
          <cell r="J1">
            <v>1.7453292519943295E-2</v>
          </cell>
        </row>
      </sheetData>
      <sheetData sheetId="2839">
        <row r="1">
          <cell r="J1">
            <v>1.7453292519943295E-2</v>
          </cell>
        </row>
      </sheetData>
      <sheetData sheetId="2840">
        <row r="1">
          <cell r="J1">
            <v>1.7453292519943295E-2</v>
          </cell>
        </row>
      </sheetData>
      <sheetData sheetId="2841">
        <row r="1">
          <cell r="J1">
            <v>1.7453292519943295E-2</v>
          </cell>
        </row>
      </sheetData>
      <sheetData sheetId="2842">
        <row r="1">
          <cell r="J1">
            <v>1.7453292519943295E-2</v>
          </cell>
        </row>
      </sheetData>
      <sheetData sheetId="2843">
        <row r="1">
          <cell r="J1">
            <v>1.7453292519943295E-2</v>
          </cell>
        </row>
      </sheetData>
      <sheetData sheetId="2844">
        <row r="1">
          <cell r="J1">
            <v>1.7453292519943295E-2</v>
          </cell>
        </row>
      </sheetData>
      <sheetData sheetId="2845">
        <row r="1">
          <cell r="J1">
            <v>1.7453292519943295E-2</v>
          </cell>
        </row>
      </sheetData>
      <sheetData sheetId="2846">
        <row r="1">
          <cell r="J1">
            <v>1.7453292519943295E-2</v>
          </cell>
        </row>
      </sheetData>
      <sheetData sheetId="2847">
        <row r="1">
          <cell r="J1">
            <v>1.7453292519943295E-2</v>
          </cell>
        </row>
      </sheetData>
      <sheetData sheetId="2848">
        <row r="1">
          <cell r="J1">
            <v>1.7453292519943295E-2</v>
          </cell>
        </row>
      </sheetData>
      <sheetData sheetId="2849">
        <row r="1">
          <cell r="J1">
            <v>1.7453292519943295E-2</v>
          </cell>
        </row>
      </sheetData>
      <sheetData sheetId="2850">
        <row r="1">
          <cell r="J1">
            <v>1.7453292519943295E-2</v>
          </cell>
        </row>
      </sheetData>
      <sheetData sheetId="2851">
        <row r="1">
          <cell r="J1">
            <v>1.7453292519943295E-2</v>
          </cell>
        </row>
      </sheetData>
      <sheetData sheetId="2852">
        <row r="1">
          <cell r="J1">
            <v>1.7453292519943295E-2</v>
          </cell>
        </row>
      </sheetData>
      <sheetData sheetId="2853">
        <row r="1">
          <cell r="J1">
            <v>1.7453292519943295E-2</v>
          </cell>
        </row>
      </sheetData>
      <sheetData sheetId="2854">
        <row r="1">
          <cell r="J1">
            <v>1.7453292519943295E-2</v>
          </cell>
        </row>
      </sheetData>
      <sheetData sheetId="2855">
        <row r="1">
          <cell r="J1">
            <v>1.7453292519943295E-2</v>
          </cell>
        </row>
      </sheetData>
      <sheetData sheetId="2856">
        <row r="1">
          <cell r="J1">
            <v>1.7453292519943295E-2</v>
          </cell>
        </row>
      </sheetData>
      <sheetData sheetId="2857">
        <row r="1">
          <cell r="J1">
            <v>1.7453292519943295E-2</v>
          </cell>
        </row>
      </sheetData>
      <sheetData sheetId="2858">
        <row r="1">
          <cell r="J1">
            <v>1.7453292519943295E-2</v>
          </cell>
        </row>
      </sheetData>
      <sheetData sheetId="2859">
        <row r="1">
          <cell r="J1">
            <v>1.7453292519943295E-2</v>
          </cell>
        </row>
      </sheetData>
      <sheetData sheetId="2860">
        <row r="1">
          <cell r="J1">
            <v>1.7453292519943295E-2</v>
          </cell>
        </row>
      </sheetData>
      <sheetData sheetId="2861">
        <row r="1">
          <cell r="J1">
            <v>1.7453292519943295E-2</v>
          </cell>
        </row>
      </sheetData>
      <sheetData sheetId="2862">
        <row r="1">
          <cell r="J1">
            <v>1.7453292519943295E-2</v>
          </cell>
        </row>
      </sheetData>
      <sheetData sheetId="2863">
        <row r="1">
          <cell r="J1">
            <v>1.7453292519943295E-2</v>
          </cell>
        </row>
      </sheetData>
      <sheetData sheetId="2864">
        <row r="2">
          <cell r="B2">
            <v>1</v>
          </cell>
        </row>
      </sheetData>
      <sheetData sheetId="2865">
        <row r="1">
          <cell r="J1">
            <v>1.7453292519943295E-2</v>
          </cell>
        </row>
      </sheetData>
      <sheetData sheetId="2866">
        <row r="2">
          <cell r="B2">
            <v>1</v>
          </cell>
        </row>
      </sheetData>
      <sheetData sheetId="2867">
        <row r="2">
          <cell r="B2">
            <v>1</v>
          </cell>
        </row>
      </sheetData>
      <sheetData sheetId="2868">
        <row r="1">
          <cell r="J1">
            <v>1.7453292519943295E-2</v>
          </cell>
        </row>
      </sheetData>
      <sheetData sheetId="2869">
        <row r="1">
          <cell r="J1">
            <v>1.7453292519943295E-2</v>
          </cell>
        </row>
      </sheetData>
      <sheetData sheetId="2870">
        <row r="1">
          <cell r="J1">
            <v>1.7453292519943295E-2</v>
          </cell>
        </row>
      </sheetData>
      <sheetData sheetId="2871">
        <row r="1">
          <cell r="J1">
            <v>1.7453292519943295E-2</v>
          </cell>
        </row>
      </sheetData>
      <sheetData sheetId="2872">
        <row r="1">
          <cell r="J1">
            <v>1.7453292519943295E-2</v>
          </cell>
        </row>
      </sheetData>
      <sheetData sheetId="2873">
        <row r="1">
          <cell r="J1">
            <v>1.7453292519943295E-2</v>
          </cell>
        </row>
      </sheetData>
      <sheetData sheetId="2874">
        <row r="1">
          <cell r="J1">
            <v>1.7453292519943295E-2</v>
          </cell>
        </row>
      </sheetData>
      <sheetData sheetId="2875">
        <row r="1">
          <cell r="J1">
            <v>1.7453292519943295E-2</v>
          </cell>
        </row>
      </sheetData>
      <sheetData sheetId="2876">
        <row r="1">
          <cell r="J1">
            <v>1.7453292519943295E-2</v>
          </cell>
        </row>
      </sheetData>
      <sheetData sheetId="2877">
        <row r="1">
          <cell r="J1">
            <v>1.7453292519943295E-2</v>
          </cell>
        </row>
      </sheetData>
      <sheetData sheetId="2878">
        <row r="1">
          <cell r="J1">
            <v>1.7453292519943295E-2</v>
          </cell>
        </row>
      </sheetData>
      <sheetData sheetId="2879">
        <row r="1">
          <cell r="J1">
            <v>1.7453292519943295E-2</v>
          </cell>
        </row>
      </sheetData>
      <sheetData sheetId="2880">
        <row r="1">
          <cell r="J1">
            <v>1.7453292519943295E-2</v>
          </cell>
        </row>
      </sheetData>
      <sheetData sheetId="2881">
        <row r="1">
          <cell r="J1">
            <v>1.7453292519943295E-2</v>
          </cell>
        </row>
      </sheetData>
      <sheetData sheetId="2882">
        <row r="1">
          <cell r="J1">
            <v>1.7453292519943295E-2</v>
          </cell>
        </row>
      </sheetData>
      <sheetData sheetId="2883">
        <row r="1">
          <cell r="J1">
            <v>1.7453292519943295E-2</v>
          </cell>
        </row>
      </sheetData>
      <sheetData sheetId="2884">
        <row r="1">
          <cell r="J1">
            <v>1.7453292519943295E-2</v>
          </cell>
        </row>
      </sheetData>
      <sheetData sheetId="2885"/>
      <sheetData sheetId="2886"/>
      <sheetData sheetId="2887">
        <row r="1">
          <cell r="J1">
            <v>1.7453292519943295E-2</v>
          </cell>
        </row>
      </sheetData>
      <sheetData sheetId="2888">
        <row r="1">
          <cell r="J1">
            <v>1.7453292519943295E-2</v>
          </cell>
        </row>
      </sheetData>
      <sheetData sheetId="2889"/>
      <sheetData sheetId="2890"/>
      <sheetData sheetId="2891">
        <row r="2">
          <cell r="B2">
            <v>1</v>
          </cell>
        </row>
      </sheetData>
      <sheetData sheetId="2892">
        <row r="1">
          <cell r="J1">
            <v>1.7453292519943295E-2</v>
          </cell>
        </row>
      </sheetData>
      <sheetData sheetId="2893">
        <row r="2">
          <cell r="B2">
            <v>1</v>
          </cell>
        </row>
      </sheetData>
      <sheetData sheetId="2894">
        <row r="1">
          <cell r="J1">
            <v>1.7453292519943295E-2</v>
          </cell>
        </row>
      </sheetData>
      <sheetData sheetId="2895">
        <row r="1">
          <cell r="J1">
            <v>1.7453292519943295E-2</v>
          </cell>
        </row>
      </sheetData>
      <sheetData sheetId="2896">
        <row r="2">
          <cell r="B2">
            <v>1</v>
          </cell>
        </row>
      </sheetData>
      <sheetData sheetId="2897">
        <row r="1">
          <cell r="J1">
            <v>1.7453292519943295E-2</v>
          </cell>
        </row>
      </sheetData>
      <sheetData sheetId="2898">
        <row r="2">
          <cell r="B2">
            <v>1</v>
          </cell>
        </row>
      </sheetData>
      <sheetData sheetId="2899">
        <row r="1">
          <cell r="J1">
            <v>1.7453292519943295E-2</v>
          </cell>
        </row>
      </sheetData>
      <sheetData sheetId="2900">
        <row r="2">
          <cell r="B2">
            <v>1</v>
          </cell>
        </row>
      </sheetData>
      <sheetData sheetId="2901"/>
      <sheetData sheetId="2902">
        <row r="1">
          <cell r="J1">
            <v>1.7453292519943295E-2</v>
          </cell>
        </row>
      </sheetData>
      <sheetData sheetId="2903"/>
      <sheetData sheetId="2904"/>
      <sheetData sheetId="2905"/>
      <sheetData sheetId="2906">
        <row r="2">
          <cell r="B2">
            <v>1</v>
          </cell>
        </row>
      </sheetData>
      <sheetData sheetId="2907">
        <row r="2">
          <cell r="B2">
            <v>1</v>
          </cell>
        </row>
      </sheetData>
      <sheetData sheetId="2908"/>
      <sheetData sheetId="2909">
        <row r="2">
          <cell r="B2">
            <v>1</v>
          </cell>
        </row>
      </sheetData>
      <sheetData sheetId="2910">
        <row r="2">
          <cell r="B2">
            <v>1</v>
          </cell>
        </row>
      </sheetData>
      <sheetData sheetId="2911">
        <row r="2">
          <cell r="B2">
            <v>1</v>
          </cell>
        </row>
      </sheetData>
      <sheetData sheetId="2912">
        <row r="2">
          <cell r="B2">
            <v>1</v>
          </cell>
        </row>
      </sheetData>
      <sheetData sheetId="2913">
        <row r="2">
          <cell r="B2">
            <v>1</v>
          </cell>
        </row>
      </sheetData>
      <sheetData sheetId="2914">
        <row r="2">
          <cell r="B2">
            <v>1</v>
          </cell>
        </row>
      </sheetData>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row r="2">
          <cell r="B2">
            <v>1</v>
          </cell>
        </row>
      </sheetData>
      <sheetData sheetId="2943">
        <row r="2">
          <cell r="B2">
            <v>1</v>
          </cell>
        </row>
      </sheetData>
      <sheetData sheetId="2944">
        <row r="2">
          <cell r="B2">
            <v>1</v>
          </cell>
        </row>
      </sheetData>
      <sheetData sheetId="2945">
        <row r="2">
          <cell r="B2">
            <v>1</v>
          </cell>
        </row>
      </sheetData>
      <sheetData sheetId="2946">
        <row r="2">
          <cell r="B2">
            <v>1</v>
          </cell>
        </row>
      </sheetData>
      <sheetData sheetId="2947">
        <row r="2">
          <cell r="B2">
            <v>1</v>
          </cell>
        </row>
      </sheetData>
      <sheetData sheetId="2948">
        <row r="2">
          <cell r="B2">
            <v>1</v>
          </cell>
        </row>
      </sheetData>
      <sheetData sheetId="2949">
        <row r="2">
          <cell r="B2">
            <v>1</v>
          </cell>
        </row>
      </sheetData>
      <sheetData sheetId="2950">
        <row r="2">
          <cell r="B2">
            <v>1</v>
          </cell>
        </row>
      </sheetData>
      <sheetData sheetId="2951"/>
      <sheetData sheetId="2952"/>
      <sheetData sheetId="2953"/>
      <sheetData sheetId="2954"/>
      <sheetData sheetId="2955"/>
      <sheetData sheetId="2956"/>
      <sheetData sheetId="2957">
        <row r="2">
          <cell r="B2">
            <v>1</v>
          </cell>
        </row>
      </sheetData>
      <sheetData sheetId="2958">
        <row r="2">
          <cell r="B2">
            <v>1</v>
          </cell>
        </row>
      </sheetData>
      <sheetData sheetId="2959">
        <row r="2">
          <cell r="B2">
            <v>1</v>
          </cell>
        </row>
      </sheetData>
      <sheetData sheetId="2960">
        <row r="2">
          <cell r="B2">
            <v>1</v>
          </cell>
        </row>
      </sheetData>
      <sheetData sheetId="2961">
        <row r="2">
          <cell r="B2">
            <v>1</v>
          </cell>
        </row>
      </sheetData>
      <sheetData sheetId="2962">
        <row r="2">
          <cell r="B2">
            <v>1</v>
          </cell>
        </row>
      </sheetData>
      <sheetData sheetId="2963">
        <row r="2">
          <cell r="B2">
            <v>1</v>
          </cell>
        </row>
      </sheetData>
      <sheetData sheetId="2964">
        <row r="2">
          <cell r="B2">
            <v>1</v>
          </cell>
        </row>
      </sheetData>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row r="1">
          <cell r="J1">
            <v>1.7453292519943295E-2</v>
          </cell>
        </row>
      </sheetData>
      <sheetData sheetId="2986">
        <row r="1">
          <cell r="J1">
            <v>1.7453292519943295E-2</v>
          </cell>
        </row>
      </sheetData>
      <sheetData sheetId="2987">
        <row r="1">
          <cell r="J1">
            <v>1.7453292519943295E-2</v>
          </cell>
        </row>
      </sheetData>
      <sheetData sheetId="2988"/>
      <sheetData sheetId="2989"/>
      <sheetData sheetId="2990"/>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sheetData sheetId="3842"/>
      <sheetData sheetId="3843"/>
      <sheetData sheetId="3844" refreshError="1"/>
      <sheetData sheetId="3845"/>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sheetData sheetId="3876"/>
      <sheetData sheetId="3877"/>
      <sheetData sheetId="3878"/>
      <sheetData sheetId="3879" refreshError="1"/>
      <sheetData sheetId="3880" refreshError="1"/>
      <sheetData sheetId="3881" refreshError="1"/>
      <sheetData sheetId="3882" refreshError="1"/>
      <sheetData sheetId="3883" refreshError="1"/>
      <sheetData sheetId="3884" refreshError="1"/>
      <sheetData sheetId="3885"/>
      <sheetData sheetId="3886">
        <row r="1">
          <cell r="J1">
            <v>1.7453292519943295E-2</v>
          </cell>
        </row>
      </sheetData>
      <sheetData sheetId="3887">
        <row r="1">
          <cell r="J1">
            <v>1.7453292519943295E-2</v>
          </cell>
        </row>
      </sheetData>
      <sheetData sheetId="3888">
        <row r="1">
          <cell r="J1">
            <v>1.7453292519943295E-2</v>
          </cell>
        </row>
      </sheetData>
      <sheetData sheetId="3889" refreshError="1"/>
      <sheetData sheetId="3890" refreshError="1"/>
      <sheetData sheetId="3891" refreshError="1"/>
      <sheetData sheetId="3892"/>
      <sheetData sheetId="3893"/>
      <sheetData sheetId="3894"/>
      <sheetData sheetId="3895">
        <row r="2">
          <cell r="B2">
            <v>1</v>
          </cell>
        </row>
      </sheetData>
      <sheetData sheetId="3896" refreshError="1"/>
      <sheetData sheetId="3897" refreshError="1"/>
      <sheetData sheetId="3898" refreshError="1"/>
      <sheetData sheetId="3899" refreshError="1"/>
      <sheetData sheetId="3900" refreshError="1"/>
      <sheetData sheetId="3901" refreshError="1"/>
      <sheetData sheetId="3902"/>
      <sheetData sheetId="3903">
        <row r="1">
          <cell r="J1">
            <v>1.7453292519943295E-2</v>
          </cell>
        </row>
      </sheetData>
      <sheetData sheetId="3904">
        <row r="1">
          <cell r="J1">
            <v>1.7453292519943295E-2</v>
          </cell>
        </row>
      </sheetData>
      <sheetData sheetId="3905">
        <row r="1">
          <cell r="J1">
            <v>1.7453292519943295E-2</v>
          </cell>
        </row>
      </sheetData>
      <sheetData sheetId="3906" refreshError="1"/>
      <sheetData sheetId="390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rate analysis"/>
      <sheetName val="BOQ"/>
      <sheetName val="SRO exp."/>
      <sheetName val="Sheet1"/>
      <sheetName val="site expenditure"/>
      <sheetName val="Sheet2"/>
    </sheetNames>
    <sheetDataSet>
      <sheetData sheetId="0">
        <row r="7">
          <cell r="K7">
            <v>1413</v>
          </cell>
        </row>
        <row r="24">
          <cell r="K24">
            <v>4503.88</v>
          </cell>
        </row>
        <row r="50">
          <cell r="K50">
            <v>361.8</v>
          </cell>
        </row>
        <row r="72">
          <cell r="K72">
            <v>50.4</v>
          </cell>
        </row>
      </sheetData>
      <sheetData sheetId="1">
        <row r="209">
          <cell r="F209">
            <v>4281.0600000000004</v>
          </cell>
        </row>
      </sheetData>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Sheet1"/>
      <sheetName val="oH(Str+finhrhing)"/>
      <sheetName val="Manpnwer"/>
      <sheetName val="sheeet7"/>
      <sheetName val="Measurment"/>
      <sheetName val="abst-of -cost"/>
      <sheetName val="A.O.R."/>
      <sheetName val="A.O.R r1Str"/>
      <sheetName val="A.O.R r1"/>
      <sheetName val="A.O.R (2)"/>
      <sheetName val="INTSHEET"/>
      <sheetName val="INTSHEET3"/>
      <sheetName val="AOR"/>
      <sheetName val="A.O.R"/>
      <sheetName val="Consum"/>
      <sheetName val="Intro"/>
      <sheetName val="SITE DATA"/>
      <sheetName val="Bar Budget"/>
      <sheetName val="Final Qty"/>
      <sheetName val="Machine HC - 19.08 "/>
      <sheetName val="PNM Justi"/>
      <sheetName val="Bar"/>
      <sheetName val="Analysed rate"/>
      <sheetName val="BOQ Backup"/>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abst-of_-cost"/>
      <sheetName val="A_O_R_"/>
      <sheetName val="A_O_R_r1Str"/>
      <sheetName val="A_O_R_r1"/>
      <sheetName val="A_O_R_(2)"/>
      <sheetName val="A_O_R"/>
      <sheetName val="heeru paints"/>
      <sheetName val="CLIENTS VS SUB CON RECON FINAL"/>
      <sheetName val="PIVT-3"/>
      <sheetName val="PIVT-2"/>
      <sheetName val="PIVT-1"/>
      <sheetName val="ITEMCODE SORT"/>
      <sheetName val="RAJU ASSO"/>
      <sheetName val="CONTRACT WISE"/>
      <sheetName val="BBI"/>
      <sheetName val="PTPL"/>
      <sheetName val="ALIPURAM"/>
      <sheetName val="HEERU MECH"/>
      <sheetName val="ismail"/>
      <sheetName val="CALCUTTA TEST"/>
      <sheetName val="RAI CONST"/>
      <sheetName val="RAMJU"/>
      <sheetName val="HERITAGE TIKKO"/>
      <sheetName val="HEERU CIVIL"/>
      <sheetName val="PEST CON ENTRE"/>
      <sheetName val="GYP BOARD TIKKO"/>
      <sheetName val="RAMANBHAI"/>
      <sheetName val="WATER SPRAY NEW FIRE"/>
      <sheetName val="MANUROOP"/>
      <sheetName val="VK MEHTA"/>
      <sheetName val="MOON"/>
      <sheetName val="LOOYDS"/>
      <sheetName val="MAESTRO"/>
      <sheetName val="GLAZE ENGINEER"/>
      <sheetName val="RAJMOHAN "/>
      <sheetName val="DADABHAI"/>
      <sheetName val="MANISH "/>
      <sheetName val="b.j.shah"/>
      <sheetName val="P.R.RAUL"/>
      <sheetName val="DEVASHISH"/>
      <sheetName val="RAJ SHAKTI"/>
      <sheetName val="GOVIND"/>
      <sheetName val="SC BILL ABSTRACT FINAL"/>
      <sheetName val="SIEVE ANALYSIS_Sand"/>
      <sheetName val="Boq"/>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abst-of_-cost1"/>
      <sheetName val="A_O_R_r1Str1"/>
      <sheetName val="A_O_R_r11"/>
      <sheetName val="A_O_R_(2)1"/>
      <sheetName val="A_O_R_1"/>
      <sheetName val="A_O_R1"/>
      <sheetName val="SITE_DATA"/>
      <sheetName val="Bar_Budget"/>
      <sheetName val="Final_Qty"/>
      <sheetName val="Machine_HC_-_19_08_"/>
      <sheetName val="PNM_Justi"/>
      <sheetName val="Analysed_rate"/>
      <sheetName val="BOQ_Backup"/>
      <sheetName val="heeru_paints"/>
      <sheetName val="CLIENTS_VS_SUB_CON_RECON_FINAL"/>
      <sheetName val="ITEMCODE_SORT"/>
      <sheetName val="RAJU_ASSO"/>
      <sheetName val="CONTRACT_WISE"/>
      <sheetName val="HEERU_MECH"/>
      <sheetName val="CALCUTTA_TEST"/>
      <sheetName val="RAI_CONST"/>
      <sheetName val="HERITAGE_TIKKO"/>
      <sheetName val="HEERU_CIVIL"/>
      <sheetName val="PEST_CON_ENTRE"/>
      <sheetName val="GYP_BOARD_TIKKO"/>
      <sheetName val="WATER_SPRAY_NEW_FIRE"/>
      <sheetName val="VK_MEHTA"/>
      <sheetName val="GLAZE_ENGINEER"/>
      <sheetName val="RAJMOHAN_"/>
      <sheetName val="MANISH_"/>
      <sheetName val="b_j_shah"/>
      <sheetName val="P_R_RAUL"/>
      <sheetName val="RAJ_SHAKTI"/>
      <sheetName val="SC_BILL_ABSTRACT_FINAL"/>
      <sheetName val="SIEVE_ANALYSIS_Sand"/>
    </sheetNames>
    <sheetDataSet>
      <sheetData sheetId="0" refreshError="1"/>
      <sheetData sheetId="1" refreshError="1">
        <row r="309">
          <cell r="J309">
            <v>18938673.800000001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taxos"/>
      <sheetName val="steel NTPC"/>
      <sheetName val="tdscert"/>
      <sheetName val="InvDtl"/>
      <sheetName val="464"/>
      <sheetName val="nbdetails"/>
      <sheetName val="sertax"/>
      <sheetName val="WORD"/>
      <sheetName val="invoice"/>
      <sheetName val="appln"/>
      <sheetName val="quality cert"/>
      <sheetName val="quality cert (2)"/>
      <sheetName val="WORD (2)"/>
      <sheetName val="ser tax invoice2"/>
      <sheetName val="ser tax sep04"/>
      <sheetName val="InvCoverNote"/>
      <sheetName val="Transportation"/>
      <sheetName val="11boiler3"/>
      <sheetName val="11ESP3"/>
      <sheetName val="12Boiler4"/>
      <sheetName val="12ESP4"/>
      <sheetName val="13TG3"/>
      <sheetName val="14TG4"/>
      <sheetName val="15PCP"/>
      <sheetName val="16pcp"/>
      <sheetName val="17lppCW"/>
      <sheetName val="17lppEquip"/>
      <sheetName val="1800ELEC"/>
      <sheetName val="1802ESL"/>
      <sheetName val="1802ESLannex"/>
      <sheetName val="1804cabling"/>
      <sheetName val="20C&amp;I#3"/>
      <sheetName val="21C&amp;I#4"/>
      <sheetName val="BBU2"/>
      <sheetName val="31eot"/>
      <sheetName val="36ac"/>
      <sheetName val="37ven"/>
      <sheetName val="38FPS"/>
      <sheetName val="39Compressor"/>
      <sheetName val="42a"/>
      <sheetName val="43miscStr"/>
      <sheetName val="NUMBERING"/>
      <sheetName val="1"/>
      <sheetName val="Sheet2"/>
      <sheetName val="outst"/>
      <sheetName val="above ten"/>
      <sheetName val="NetBillingSummary"/>
      <sheetName val="AccruedSummary"/>
      <sheetName val="BOPequated"/>
      <sheetName val="equated"/>
      <sheetName val="ErectionIncome"/>
      <sheetName val="aicpi"/>
      <sheetName val="pvc summary"/>
      <sheetName val="PVCincome"/>
      <sheetName val="pjv flash05"/>
      <sheetName val="ErectionIncome (2)"/>
      <sheetName val="InvoiceDetails Accrued"/>
      <sheetName val="TPL"/>
      <sheetName val="kpe"/>
      <sheetName val="PCPIL"/>
      <sheetName val="pvc"/>
      <sheetName val="Sheet1"/>
      <sheetName val="other invoices"/>
      <sheetName val="Accrued Trans"/>
      <sheetName val="AllocationTrans"/>
      <sheetName val="rec details"/>
      <sheetName val="Invoice Details"/>
    </sheetNames>
    <sheetDataSet>
      <sheetData sheetId="0"/>
      <sheetData sheetId="1"/>
      <sheetData sheetId="2"/>
      <sheetData sheetId="3">
        <row r="3">
          <cell r="D3" t="str">
            <v>On Account of</v>
          </cell>
          <cell r="E3" t="str">
            <v>Schedule</v>
          </cell>
          <cell r="F3" t="str">
            <v>Kind Attention</v>
          </cell>
          <cell r="G3" t="str">
            <v>Inv.prefix</v>
          </cell>
          <cell r="J3" t="str">
            <v>raised month</v>
          </cell>
          <cell r="K3" t="str">
            <v>SlNo1</v>
          </cell>
          <cell r="L3" t="str">
            <v>Description1</v>
          </cell>
          <cell r="N3" t="str">
            <v>Qty1</v>
          </cell>
          <cell r="O3" t="str">
            <v>unit1</v>
          </cell>
          <cell r="P3" t="str">
            <v>rate1</v>
          </cell>
          <cell r="R3" t="str">
            <v>SlNo2</v>
          </cell>
          <cell r="S3" t="str">
            <v>Description2</v>
          </cell>
          <cell r="T3" t="str">
            <v>Des period2</v>
          </cell>
          <cell r="U3" t="str">
            <v>Qty2</v>
          </cell>
          <cell r="V3" t="str">
            <v>unit2</v>
          </cell>
          <cell r="W3" t="str">
            <v>rate2</v>
          </cell>
          <cell r="Y3" t="str">
            <v>SlNo3</v>
          </cell>
          <cell r="Z3" t="str">
            <v>Description3</v>
          </cell>
          <cell r="AA3" t="str">
            <v>Des period3</v>
          </cell>
          <cell r="AB3" t="str">
            <v>Qty3</v>
          </cell>
          <cell r="AC3" t="str">
            <v>unit3</v>
          </cell>
          <cell r="AD3" t="str">
            <v>rate3</v>
          </cell>
          <cell r="AF3" t="str">
            <v>SlNo4</v>
          </cell>
          <cell r="AG3" t="str">
            <v>Description4</v>
          </cell>
          <cell r="AH3" t="str">
            <v>Des period4</v>
          </cell>
          <cell r="AI3" t="str">
            <v>Qty4</v>
          </cell>
          <cell r="AJ3" t="str">
            <v>unit4</v>
          </cell>
          <cell r="AK3" t="str">
            <v>rate4</v>
          </cell>
          <cell r="AM3" t="str">
            <v>SlNo5</v>
          </cell>
          <cell r="AN3" t="str">
            <v>Description5</v>
          </cell>
          <cell r="AO3" t="str">
            <v>Des period5</v>
          </cell>
          <cell r="AP3" t="str">
            <v>Qty5</v>
          </cell>
          <cell r="AQ3" t="str">
            <v>unit5</v>
          </cell>
          <cell r="AR3" t="str">
            <v>rate5</v>
          </cell>
          <cell r="AT3" t="str">
            <v>SlNo6</v>
          </cell>
          <cell r="AU3" t="str">
            <v>Description6</v>
          </cell>
          <cell r="AV3" t="str">
            <v>Des period6</v>
          </cell>
          <cell r="AW3" t="str">
            <v>Qty6</v>
          </cell>
          <cell r="AX3" t="str">
            <v>unit6</v>
          </cell>
          <cell r="AY3" t="str">
            <v>rate6</v>
          </cell>
          <cell r="BA3" t="str">
            <v>SlNo7</v>
          </cell>
          <cell r="BB3" t="str">
            <v>Description7</v>
          </cell>
          <cell r="BC3" t="str">
            <v>Des period7</v>
          </cell>
          <cell r="BD3" t="str">
            <v>Qty7</v>
          </cell>
          <cell r="BE3" t="str">
            <v>unit7</v>
          </cell>
          <cell r="BF3" t="str">
            <v>rate7</v>
          </cell>
          <cell r="BG3" t="str">
            <v>Amount</v>
          </cell>
          <cell r="BH3" t="str">
            <v>SlNo8</v>
          </cell>
          <cell r="BI3" t="str">
            <v>Description8</v>
          </cell>
          <cell r="BJ3" t="str">
            <v>Des period8</v>
          </cell>
          <cell r="BK3" t="str">
            <v>Qty8</v>
          </cell>
          <cell r="BL3" t="str">
            <v>unit8</v>
          </cell>
          <cell r="BM3" t="str">
            <v>rate8</v>
          </cell>
          <cell r="BN3" t="str">
            <v>Amount</v>
          </cell>
          <cell r="BO3" t="str">
            <v>SlNo9</v>
          </cell>
          <cell r="BP3" t="str">
            <v>Description9</v>
          </cell>
          <cell r="BQ3" t="str">
            <v>Des period9</v>
          </cell>
          <cell r="BR3" t="str">
            <v>Qty9</v>
          </cell>
          <cell r="BS3" t="str">
            <v>unit9</v>
          </cell>
          <cell r="BT3" t="str">
            <v>rate9</v>
          </cell>
          <cell r="BU3" t="str">
            <v>Amount</v>
          </cell>
          <cell r="BV3" t="str">
            <v>SlNo10</v>
          </cell>
          <cell r="BW3" t="str">
            <v>Description10</v>
          </cell>
          <cell r="BX3" t="str">
            <v>Des period10</v>
          </cell>
          <cell r="BY3" t="str">
            <v>Qty10</v>
          </cell>
          <cell r="BZ3" t="str">
            <v>unit10</v>
          </cell>
          <cell r="CA3" t="str">
            <v>rate10</v>
          </cell>
          <cell r="CC3" t="str">
            <v>SlNo11</v>
          </cell>
          <cell r="CD3" t="str">
            <v>Description11</v>
          </cell>
          <cell r="CE3" t="str">
            <v>Des period11</v>
          </cell>
          <cell r="CF3" t="str">
            <v>Qty11</v>
          </cell>
          <cell r="CG3" t="str">
            <v>unit11</v>
          </cell>
          <cell r="CH3" t="str">
            <v>rate11</v>
          </cell>
          <cell r="CJ3" t="str">
            <v>SlNo12</v>
          </cell>
          <cell r="CK3" t="str">
            <v>Description12</v>
          </cell>
          <cell r="CL3" t="str">
            <v>Des period12</v>
          </cell>
          <cell r="CM3" t="str">
            <v>Qty12</v>
          </cell>
          <cell r="CN3" t="str">
            <v>unit12</v>
          </cell>
          <cell r="CO3" t="str">
            <v>rate12</v>
          </cell>
          <cell r="CQ3" t="str">
            <v>FQP Number</v>
          </cell>
          <cell r="DE3" t="str">
            <v>total os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lead"/>
      <sheetName val="rate analysis"/>
      <sheetName val="BOQ"/>
      <sheetName val="reinft"/>
      <sheetName val="site expenditure"/>
      <sheetName val="roof sht"/>
      <sheetName val="revised item no. 19 to 24 &amp; 8"/>
      <sheetName val="Sheet1"/>
    </sheetNames>
    <sheetDataSet>
      <sheetData sheetId="0">
        <row r="6">
          <cell r="I6">
            <v>4647.2947731373506</v>
          </cell>
        </row>
        <row r="26">
          <cell r="I26">
            <v>9113.2999999999993</v>
          </cell>
        </row>
        <row r="42">
          <cell r="I42">
            <v>269</v>
          </cell>
        </row>
        <row r="67">
          <cell r="I67">
            <v>154</v>
          </cell>
        </row>
        <row r="80">
          <cell r="I80">
            <v>250</v>
          </cell>
        </row>
        <row r="178">
          <cell r="D178">
            <v>400</v>
          </cell>
        </row>
      </sheetData>
      <sheetData sheetId="1"/>
      <sheetData sheetId="2">
        <row r="120">
          <cell r="F120">
            <v>4703.74</v>
          </cell>
        </row>
        <row r="121">
          <cell r="E121">
            <v>4016.79</v>
          </cell>
          <cell r="F121">
            <v>3588.39</v>
          </cell>
        </row>
        <row r="122">
          <cell r="F122">
            <v>3030.7200000000003</v>
          </cell>
        </row>
        <row r="123">
          <cell r="F123">
            <v>2696.11</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41"/>
  <sheetViews>
    <sheetView tabSelected="1" view="pageBreakPreview" topLeftCell="A227" zoomScale="70" zoomScaleNormal="77" zoomScaleSheetLayoutView="70" workbookViewId="0">
      <selection activeCell="G234" sqref="G234"/>
    </sheetView>
  </sheetViews>
  <sheetFormatPr defaultRowHeight="20.25" x14ac:dyDescent="0.25"/>
  <cols>
    <col min="1" max="2" width="9.140625" style="1"/>
    <col min="3" max="3" width="10.28515625" style="5" customWidth="1"/>
    <col min="4" max="4" width="89.42578125" style="1" customWidth="1"/>
    <col min="5" max="5" width="7.7109375" style="6" bestFit="1" customWidth="1"/>
    <col min="6" max="6" width="16.140625" style="7" customWidth="1"/>
    <col min="7" max="7" width="27" style="4" customWidth="1"/>
    <col min="8" max="8" width="28.5703125" style="1" customWidth="1"/>
    <col min="9" max="9" width="21.85546875" style="1" customWidth="1"/>
    <col min="10" max="16384" width="9.140625" style="1"/>
  </cols>
  <sheetData>
    <row r="1" spans="1:9" ht="66" customHeight="1" x14ac:dyDescent="0.25">
      <c r="B1" s="26" t="s">
        <v>0</v>
      </c>
      <c r="C1" s="27"/>
      <c r="D1" s="27"/>
      <c r="E1" s="27"/>
      <c r="F1" s="27"/>
      <c r="G1" s="27"/>
      <c r="H1" s="27"/>
      <c r="I1" s="28"/>
    </row>
    <row r="2" spans="1:9" ht="23.25" x14ac:dyDescent="0.25">
      <c r="B2" s="19" t="s">
        <v>1</v>
      </c>
      <c r="C2" s="9"/>
      <c r="D2" s="9"/>
      <c r="E2" s="9"/>
      <c r="F2" s="9"/>
      <c r="G2" s="9"/>
      <c r="H2" s="9"/>
      <c r="I2" s="20"/>
    </row>
    <row r="3" spans="1:9" ht="23.25" x14ac:dyDescent="0.25">
      <c r="B3" s="19" t="s">
        <v>2</v>
      </c>
      <c r="C3" s="9"/>
      <c r="D3" s="9"/>
      <c r="E3" s="9"/>
      <c r="F3" s="9"/>
      <c r="G3" s="9"/>
      <c r="H3" s="9"/>
      <c r="I3" s="20"/>
    </row>
    <row r="4" spans="1:9" ht="23.25" x14ac:dyDescent="0.25">
      <c r="B4" s="19" t="s">
        <v>3</v>
      </c>
      <c r="C4" s="9"/>
      <c r="D4" s="9"/>
      <c r="E4" s="9"/>
      <c r="F4" s="9"/>
      <c r="G4" s="9"/>
      <c r="H4" s="9"/>
      <c r="I4" s="20"/>
    </row>
    <row r="5" spans="1:9" ht="21" x14ac:dyDescent="0.25">
      <c r="B5" s="21" t="s">
        <v>271</v>
      </c>
      <c r="C5" s="10"/>
      <c r="D5" s="10"/>
      <c r="E5" s="10"/>
      <c r="F5" s="10"/>
      <c r="G5" s="10"/>
      <c r="H5" s="10"/>
      <c r="I5" s="22"/>
    </row>
    <row r="6" spans="1:9" ht="48" customHeight="1" x14ac:dyDescent="0.25">
      <c r="B6" s="23" t="s">
        <v>4</v>
      </c>
      <c r="C6" s="11"/>
      <c r="D6" s="11"/>
      <c r="E6" s="11"/>
      <c r="F6" s="11"/>
      <c r="G6" s="11"/>
      <c r="H6" s="11"/>
      <c r="I6" s="24"/>
    </row>
    <row r="7" spans="1:9" ht="45.75" customHeight="1" x14ac:dyDescent="0.25">
      <c r="B7" s="29"/>
      <c r="C7" s="8" t="s">
        <v>5</v>
      </c>
      <c r="D7" s="8"/>
      <c r="E7" s="12"/>
      <c r="F7" s="12"/>
      <c r="G7" s="12"/>
      <c r="H7" s="12"/>
      <c r="I7" s="25"/>
    </row>
    <row r="8" spans="1:9" s="2" customFormat="1" ht="18.75" x14ac:dyDescent="0.3">
      <c r="A8" s="13"/>
      <c r="B8" s="30" t="s">
        <v>6</v>
      </c>
      <c r="C8" s="31" t="s">
        <v>7</v>
      </c>
      <c r="D8" s="32" t="s">
        <v>8</v>
      </c>
      <c r="E8" s="32" t="s">
        <v>9</v>
      </c>
      <c r="F8" s="32" t="s">
        <v>10</v>
      </c>
      <c r="G8" s="32" t="s">
        <v>11</v>
      </c>
      <c r="H8" s="32" t="s">
        <v>12</v>
      </c>
      <c r="I8" s="33" t="s">
        <v>13</v>
      </c>
    </row>
    <row r="9" spans="1:9" ht="116.25" customHeight="1" x14ac:dyDescent="0.25">
      <c r="A9" s="14"/>
      <c r="B9" s="34">
        <v>1</v>
      </c>
      <c r="C9" s="35">
        <v>100</v>
      </c>
      <c r="D9" s="36" t="s">
        <v>14</v>
      </c>
      <c r="E9" s="37"/>
      <c r="F9" s="38"/>
      <c r="G9" s="39"/>
      <c r="H9" s="39"/>
      <c r="I9" s="40"/>
    </row>
    <row r="10" spans="1:9" ht="117" customHeight="1" x14ac:dyDescent="0.25">
      <c r="A10" s="14"/>
      <c r="B10" s="34">
        <v>2</v>
      </c>
      <c r="C10" s="35">
        <v>101</v>
      </c>
      <c r="D10" s="36" t="s">
        <v>14</v>
      </c>
      <c r="E10" s="41" t="s">
        <v>15</v>
      </c>
      <c r="F10" s="38"/>
      <c r="G10" s="39"/>
      <c r="H10" s="39"/>
      <c r="I10" s="40"/>
    </row>
    <row r="11" spans="1:9" x14ac:dyDescent="0.25">
      <c r="A11" s="15"/>
      <c r="B11" s="34">
        <v>3</v>
      </c>
      <c r="C11" s="42" t="s">
        <v>16</v>
      </c>
      <c r="D11" s="36" t="s">
        <v>17</v>
      </c>
      <c r="E11" s="41" t="s">
        <v>18</v>
      </c>
      <c r="F11" s="38">
        <v>11620</v>
      </c>
      <c r="G11" s="39">
        <f>H11/F11</f>
        <v>0</v>
      </c>
      <c r="H11" s="39">
        <f>I11*$H$231</f>
        <v>0</v>
      </c>
      <c r="I11" s="43">
        <f>0.0089291*$I$230</f>
        <v>8.9291000000000006E-3</v>
      </c>
    </row>
    <row r="12" spans="1:9" x14ac:dyDescent="0.25">
      <c r="A12" s="15"/>
      <c r="B12" s="34">
        <v>4</v>
      </c>
      <c r="C12" s="42" t="s">
        <v>19</v>
      </c>
      <c r="D12" s="36" t="s">
        <v>20</v>
      </c>
      <c r="E12" s="41" t="s">
        <v>18</v>
      </c>
      <c r="F12" s="38">
        <v>1200</v>
      </c>
      <c r="G12" s="39">
        <f t="shared" ref="G12:G75" si="0">H12/F12</f>
        <v>0</v>
      </c>
      <c r="H12" s="39">
        <f t="shared" ref="H12:H75" si="1">I12*$H$231</f>
        <v>0</v>
      </c>
      <c r="I12" s="43">
        <f>0.0011527*$I$230</f>
        <v>1.1527E-3</v>
      </c>
    </row>
    <row r="13" spans="1:9" ht="212.25" customHeight="1" x14ac:dyDescent="0.25">
      <c r="A13" s="14"/>
      <c r="B13" s="34">
        <v>5</v>
      </c>
      <c r="C13" s="35">
        <v>103</v>
      </c>
      <c r="D13" s="36" t="s">
        <v>21</v>
      </c>
      <c r="E13" s="41" t="s">
        <v>15</v>
      </c>
      <c r="F13" s="38"/>
      <c r="G13" s="39"/>
      <c r="H13" s="39">
        <f t="shared" si="1"/>
        <v>0</v>
      </c>
      <c r="I13" s="43"/>
    </row>
    <row r="14" spans="1:9" x14ac:dyDescent="0.25">
      <c r="A14" s="15"/>
      <c r="B14" s="34">
        <v>6</v>
      </c>
      <c r="C14" s="42" t="s">
        <v>16</v>
      </c>
      <c r="D14" s="36" t="s">
        <v>17</v>
      </c>
      <c r="E14" s="41" t="s">
        <v>18</v>
      </c>
      <c r="F14" s="38">
        <v>100</v>
      </c>
      <c r="G14" s="39">
        <f t="shared" si="0"/>
        <v>0</v>
      </c>
      <c r="H14" s="39">
        <f t="shared" si="1"/>
        <v>0</v>
      </c>
      <c r="I14" s="43">
        <f>0.0000892*$I$230</f>
        <v>8.92E-5</v>
      </c>
    </row>
    <row r="15" spans="1:9" x14ac:dyDescent="0.25">
      <c r="A15" s="15"/>
      <c r="B15" s="34">
        <v>7</v>
      </c>
      <c r="C15" s="42" t="s">
        <v>19</v>
      </c>
      <c r="D15" s="36" t="s">
        <v>20</v>
      </c>
      <c r="E15" s="41" t="s">
        <v>18</v>
      </c>
      <c r="F15" s="38">
        <v>100</v>
      </c>
      <c r="G15" s="39">
        <f t="shared" si="0"/>
        <v>0</v>
      </c>
      <c r="H15" s="39">
        <f t="shared" si="1"/>
        <v>0</v>
      </c>
      <c r="I15" s="43">
        <f>0.0001071*$I$230</f>
        <v>1.071E-4</v>
      </c>
    </row>
    <row r="16" spans="1:9" ht="168" customHeight="1" x14ac:dyDescent="0.25">
      <c r="A16" s="14"/>
      <c r="B16" s="34">
        <v>8</v>
      </c>
      <c r="C16" s="35">
        <v>104</v>
      </c>
      <c r="D16" s="36" t="s">
        <v>22</v>
      </c>
      <c r="E16" s="41" t="s">
        <v>15</v>
      </c>
      <c r="F16" s="38"/>
      <c r="G16" s="39"/>
      <c r="H16" s="39">
        <f t="shared" si="1"/>
        <v>0</v>
      </c>
      <c r="I16" s="43"/>
    </row>
    <row r="17" spans="1:9" x14ac:dyDescent="0.25">
      <c r="A17" s="15"/>
      <c r="B17" s="34">
        <v>9</v>
      </c>
      <c r="C17" s="42" t="s">
        <v>16</v>
      </c>
      <c r="D17" s="36" t="s">
        <v>17</v>
      </c>
      <c r="E17" s="41" t="s">
        <v>18</v>
      </c>
      <c r="F17" s="38">
        <v>1870</v>
      </c>
      <c r="G17" s="39">
        <f t="shared" si="0"/>
        <v>0</v>
      </c>
      <c r="H17" s="39">
        <f t="shared" si="1"/>
        <v>0</v>
      </c>
      <c r="I17" s="43">
        <f>0.0030479*$I$230</f>
        <v>3.0479000000000001E-3</v>
      </c>
    </row>
    <row r="18" spans="1:9" x14ac:dyDescent="0.25">
      <c r="A18" s="15"/>
      <c r="B18" s="34">
        <v>10</v>
      </c>
      <c r="C18" s="42" t="s">
        <v>19</v>
      </c>
      <c r="D18" s="36" t="s">
        <v>20</v>
      </c>
      <c r="E18" s="41" t="s">
        <v>18</v>
      </c>
      <c r="F18" s="38">
        <v>3940</v>
      </c>
      <c r="G18" s="39">
        <f t="shared" si="0"/>
        <v>0</v>
      </c>
      <c r="H18" s="39">
        <f t="shared" si="1"/>
        <v>0</v>
      </c>
      <c r="I18" s="43">
        <f>0.0077158*$I$230</f>
        <v>7.7158000000000001E-3</v>
      </c>
    </row>
    <row r="19" spans="1:9" x14ac:dyDescent="0.25">
      <c r="A19" s="15"/>
      <c r="B19" s="34">
        <v>11</v>
      </c>
      <c r="C19" s="42" t="s">
        <v>23</v>
      </c>
      <c r="D19" s="36" t="s">
        <v>24</v>
      </c>
      <c r="E19" s="41" t="s">
        <v>18</v>
      </c>
      <c r="F19" s="38">
        <v>3300</v>
      </c>
      <c r="G19" s="39">
        <f t="shared" si="0"/>
        <v>0</v>
      </c>
      <c r="H19" s="39">
        <f t="shared" si="1"/>
        <v>0</v>
      </c>
      <c r="I19" s="43">
        <f>0.0077508*$I$230</f>
        <v>7.7508000000000004E-3</v>
      </c>
    </row>
    <row r="20" spans="1:9" ht="134.25" customHeight="1" x14ac:dyDescent="0.25">
      <c r="A20" s="14"/>
      <c r="B20" s="34">
        <v>12</v>
      </c>
      <c r="C20" s="35">
        <v>106</v>
      </c>
      <c r="D20" s="36" t="s">
        <v>25</v>
      </c>
      <c r="E20" s="41" t="s">
        <v>15</v>
      </c>
      <c r="F20" s="38"/>
      <c r="G20" s="39"/>
      <c r="H20" s="39">
        <f t="shared" si="1"/>
        <v>0</v>
      </c>
      <c r="I20" s="43"/>
    </row>
    <row r="21" spans="1:9" x14ac:dyDescent="0.25">
      <c r="A21" s="16"/>
      <c r="B21" s="34">
        <v>13</v>
      </c>
      <c r="C21" s="44" t="s">
        <v>16</v>
      </c>
      <c r="D21" s="45" t="s">
        <v>17</v>
      </c>
      <c r="E21" s="46" t="s">
        <v>18</v>
      </c>
      <c r="F21" s="38">
        <v>10</v>
      </c>
      <c r="G21" s="39">
        <f t="shared" si="0"/>
        <v>0</v>
      </c>
      <c r="H21" s="39">
        <f t="shared" si="1"/>
        <v>0</v>
      </c>
      <c r="I21" s="43">
        <f>0.0000941*$I$230</f>
        <v>9.4099999999999997E-5</v>
      </c>
    </row>
    <row r="22" spans="1:9" x14ac:dyDescent="0.25">
      <c r="A22" s="15"/>
      <c r="B22" s="34">
        <v>14</v>
      </c>
      <c r="C22" s="42" t="s">
        <v>19</v>
      </c>
      <c r="D22" s="36" t="s">
        <v>20</v>
      </c>
      <c r="E22" s="41" t="s">
        <v>18</v>
      </c>
      <c r="F22" s="38">
        <v>100</v>
      </c>
      <c r="G22" s="39">
        <f t="shared" si="0"/>
        <v>0</v>
      </c>
      <c r="H22" s="39">
        <f t="shared" si="1"/>
        <v>0</v>
      </c>
      <c r="I22" s="43">
        <f>0.0011291*$I$230</f>
        <v>1.1291000000000001E-3</v>
      </c>
    </row>
    <row r="23" spans="1:9" x14ac:dyDescent="0.25">
      <c r="A23" s="15"/>
      <c r="B23" s="34">
        <v>15</v>
      </c>
      <c r="C23" s="42" t="s">
        <v>23</v>
      </c>
      <c r="D23" s="36" t="s">
        <v>24</v>
      </c>
      <c r="E23" s="41" t="s">
        <v>18</v>
      </c>
      <c r="F23" s="38">
        <v>700</v>
      </c>
      <c r="G23" s="39">
        <f t="shared" si="0"/>
        <v>0</v>
      </c>
      <c r="H23" s="39">
        <f t="shared" si="1"/>
        <v>0</v>
      </c>
      <c r="I23" s="43">
        <f>0.0094829*$I$230</f>
        <v>9.4829000000000007E-3</v>
      </c>
    </row>
    <row r="24" spans="1:9" ht="78.75" x14ac:dyDescent="0.25">
      <c r="A24" s="15"/>
      <c r="B24" s="34">
        <v>16</v>
      </c>
      <c r="C24" s="35">
        <v>107</v>
      </c>
      <c r="D24" s="36" t="s">
        <v>26</v>
      </c>
      <c r="E24" s="41" t="s">
        <v>15</v>
      </c>
      <c r="F24" s="38"/>
      <c r="G24" s="39"/>
      <c r="H24" s="39">
        <f t="shared" si="1"/>
        <v>0</v>
      </c>
      <c r="I24" s="43"/>
    </row>
    <row r="25" spans="1:9" ht="31.5" x14ac:dyDescent="0.25">
      <c r="A25" s="15"/>
      <c r="B25" s="34">
        <v>17</v>
      </c>
      <c r="C25" s="42" t="s">
        <v>16</v>
      </c>
      <c r="D25" s="36" t="s">
        <v>27</v>
      </c>
      <c r="E25" s="41" t="s">
        <v>18</v>
      </c>
      <c r="F25" s="38">
        <v>25145</v>
      </c>
      <c r="G25" s="39">
        <f t="shared" si="0"/>
        <v>0</v>
      </c>
      <c r="H25" s="39">
        <f t="shared" si="1"/>
        <v>0</v>
      </c>
      <c r="I25" s="43">
        <f>0.0126215*$I$230</f>
        <v>1.2621500000000001E-2</v>
      </c>
    </row>
    <row r="26" spans="1:9" ht="31.5" x14ac:dyDescent="0.25">
      <c r="A26" s="14"/>
      <c r="B26" s="34">
        <v>18</v>
      </c>
      <c r="C26" s="35">
        <v>109</v>
      </c>
      <c r="D26" s="36" t="s">
        <v>28</v>
      </c>
      <c r="E26" s="41" t="s">
        <v>15</v>
      </c>
      <c r="F26" s="38"/>
      <c r="G26" s="39"/>
      <c r="H26" s="39">
        <f t="shared" si="1"/>
        <v>0</v>
      </c>
      <c r="I26" s="43"/>
    </row>
    <row r="27" spans="1:9" x14ac:dyDescent="0.25">
      <c r="A27" s="15"/>
      <c r="B27" s="34">
        <v>19</v>
      </c>
      <c r="C27" s="42" t="s">
        <v>16</v>
      </c>
      <c r="D27" s="36" t="s">
        <v>29</v>
      </c>
      <c r="E27" s="41" t="s">
        <v>18</v>
      </c>
      <c r="F27" s="38">
        <v>150020</v>
      </c>
      <c r="G27" s="39">
        <f t="shared" si="0"/>
        <v>0</v>
      </c>
      <c r="H27" s="39">
        <f t="shared" si="1"/>
        <v>0</v>
      </c>
      <c r="I27" s="43">
        <f>0.0092956*$I$230</f>
        <v>9.2955999999999993E-3</v>
      </c>
    </row>
    <row r="28" spans="1:9" x14ac:dyDescent="0.25">
      <c r="A28" s="15"/>
      <c r="B28" s="34">
        <v>20</v>
      </c>
      <c r="C28" s="42" t="s">
        <v>19</v>
      </c>
      <c r="D28" s="36" t="s">
        <v>30</v>
      </c>
      <c r="E28" s="41" t="s">
        <v>18</v>
      </c>
      <c r="F28" s="38">
        <v>107640</v>
      </c>
      <c r="G28" s="39">
        <f t="shared" si="0"/>
        <v>0</v>
      </c>
      <c r="H28" s="39">
        <f t="shared" si="1"/>
        <v>0</v>
      </c>
      <c r="I28" s="43">
        <f>0.0066696*$I$230</f>
        <v>6.6696000000000004E-3</v>
      </c>
    </row>
    <row r="29" spans="1:9" ht="157.5" x14ac:dyDescent="0.25">
      <c r="A29" s="15"/>
      <c r="B29" s="34">
        <v>21</v>
      </c>
      <c r="C29" s="42" t="s">
        <v>31</v>
      </c>
      <c r="D29" s="36" t="s">
        <v>32</v>
      </c>
      <c r="E29" s="41" t="s">
        <v>15</v>
      </c>
      <c r="F29" s="38"/>
      <c r="G29" s="39"/>
      <c r="H29" s="39">
        <f t="shared" si="1"/>
        <v>0</v>
      </c>
      <c r="I29" s="43"/>
    </row>
    <row r="30" spans="1:9" ht="31.5" x14ac:dyDescent="0.25">
      <c r="A30" s="15"/>
      <c r="B30" s="34">
        <v>22</v>
      </c>
      <c r="C30" s="42" t="s">
        <v>16</v>
      </c>
      <c r="D30" s="36" t="s">
        <v>27</v>
      </c>
      <c r="E30" s="41" t="s">
        <v>18</v>
      </c>
      <c r="F30" s="38">
        <v>150</v>
      </c>
      <c r="G30" s="39">
        <f t="shared" si="0"/>
        <v>0</v>
      </c>
      <c r="H30" s="39">
        <f t="shared" si="1"/>
        <v>0</v>
      </c>
      <c r="I30" s="43">
        <f>0.000098*$I$230</f>
        <v>9.7999999999999997E-5</v>
      </c>
    </row>
    <row r="31" spans="1:9" ht="97.5" customHeight="1" x14ac:dyDescent="0.25">
      <c r="A31" s="15"/>
      <c r="B31" s="34">
        <v>23</v>
      </c>
      <c r="C31" s="47" t="s">
        <v>33</v>
      </c>
      <c r="D31" s="36" t="s">
        <v>34</v>
      </c>
      <c r="E31" s="41" t="s">
        <v>18</v>
      </c>
      <c r="F31" s="38">
        <v>200</v>
      </c>
      <c r="G31" s="39">
        <f t="shared" si="0"/>
        <v>0</v>
      </c>
      <c r="H31" s="39">
        <f t="shared" si="1"/>
        <v>0</v>
      </c>
      <c r="I31" s="43">
        <f>0.0026137*$I$230</f>
        <v>2.6137000000000001E-3</v>
      </c>
    </row>
    <row r="32" spans="1:9" ht="78.75" x14ac:dyDescent="0.25">
      <c r="A32" s="15"/>
      <c r="B32" s="34">
        <v>24</v>
      </c>
      <c r="C32" s="47" t="s">
        <v>35</v>
      </c>
      <c r="D32" s="36" t="s">
        <v>36</v>
      </c>
      <c r="E32" s="41" t="s">
        <v>18</v>
      </c>
      <c r="F32" s="38">
        <v>50</v>
      </c>
      <c r="G32" s="39">
        <f t="shared" si="0"/>
        <v>0</v>
      </c>
      <c r="H32" s="39">
        <f t="shared" si="1"/>
        <v>0</v>
      </c>
      <c r="I32" s="43">
        <f>0.0007221*$I$230</f>
        <v>7.2210000000000004E-4</v>
      </c>
    </row>
    <row r="33" spans="1:9" ht="147" customHeight="1" x14ac:dyDescent="0.25">
      <c r="A33" s="17"/>
      <c r="B33" s="34">
        <v>25</v>
      </c>
      <c r="C33" s="48">
        <v>200</v>
      </c>
      <c r="D33" s="36" t="s">
        <v>37</v>
      </c>
      <c r="E33" s="41" t="s">
        <v>15</v>
      </c>
      <c r="F33" s="38"/>
      <c r="G33" s="39"/>
      <c r="H33" s="39">
        <f t="shared" si="1"/>
        <v>0</v>
      </c>
      <c r="I33" s="43"/>
    </row>
    <row r="34" spans="1:9" ht="68.25" customHeight="1" x14ac:dyDescent="0.25">
      <c r="A34" s="17"/>
      <c r="B34" s="34">
        <v>26</v>
      </c>
      <c r="C34" s="48">
        <v>201</v>
      </c>
      <c r="D34" s="36" t="s">
        <v>38</v>
      </c>
      <c r="E34" s="41" t="s">
        <v>18</v>
      </c>
      <c r="F34" s="38">
        <v>60</v>
      </c>
      <c r="G34" s="39">
        <f t="shared" si="0"/>
        <v>0</v>
      </c>
      <c r="H34" s="39">
        <f t="shared" si="1"/>
        <v>0</v>
      </c>
      <c r="I34" s="43">
        <f>0.0012494*$I$230</f>
        <v>1.2493999999999999E-3</v>
      </c>
    </row>
    <row r="35" spans="1:9" ht="47.25" x14ac:dyDescent="0.25">
      <c r="A35" s="18"/>
      <c r="B35" s="34">
        <v>27</v>
      </c>
      <c r="C35" s="47" t="s">
        <v>39</v>
      </c>
      <c r="D35" s="36" t="s">
        <v>40</v>
      </c>
      <c r="E35" s="41" t="s">
        <v>18</v>
      </c>
      <c r="F35" s="38">
        <v>2685</v>
      </c>
      <c r="G35" s="39">
        <f t="shared" si="0"/>
        <v>0</v>
      </c>
      <c r="H35" s="39">
        <f t="shared" si="1"/>
        <v>0</v>
      </c>
      <c r="I35" s="43">
        <f>0.0547314*$I$230</f>
        <v>5.4731399999999999E-2</v>
      </c>
    </row>
    <row r="36" spans="1:9" ht="31.5" x14ac:dyDescent="0.25">
      <c r="A36" s="18"/>
      <c r="B36" s="34">
        <v>28</v>
      </c>
      <c r="C36" s="48">
        <v>204</v>
      </c>
      <c r="D36" s="36" t="s">
        <v>41</v>
      </c>
      <c r="E36" s="41" t="s">
        <v>18</v>
      </c>
      <c r="F36" s="38">
        <v>10</v>
      </c>
      <c r="G36" s="39">
        <f t="shared" si="0"/>
        <v>0</v>
      </c>
      <c r="H36" s="39">
        <f t="shared" si="1"/>
        <v>0</v>
      </c>
      <c r="I36" s="43">
        <f>0.0002082*$I$230</f>
        <v>2.0819999999999999E-4</v>
      </c>
    </row>
    <row r="37" spans="1:9" ht="146.25" customHeight="1" x14ac:dyDescent="0.25">
      <c r="A37" s="17"/>
      <c r="B37" s="34">
        <v>29</v>
      </c>
      <c r="C37" s="35">
        <v>205</v>
      </c>
      <c r="D37" s="36" t="s">
        <v>42</v>
      </c>
      <c r="E37" s="41" t="s">
        <v>15</v>
      </c>
      <c r="F37" s="38"/>
      <c r="G37" s="39"/>
      <c r="H37" s="39">
        <f t="shared" si="1"/>
        <v>0</v>
      </c>
      <c r="I37" s="43"/>
    </row>
    <row r="38" spans="1:9" x14ac:dyDescent="0.25">
      <c r="A38" s="18"/>
      <c r="B38" s="34">
        <v>30</v>
      </c>
      <c r="C38" s="42" t="s">
        <v>16</v>
      </c>
      <c r="D38" s="36" t="s">
        <v>43</v>
      </c>
      <c r="E38" s="41" t="s">
        <v>18</v>
      </c>
      <c r="F38" s="38">
        <v>980</v>
      </c>
      <c r="G38" s="39">
        <f t="shared" si="0"/>
        <v>0</v>
      </c>
      <c r="H38" s="39">
        <f t="shared" si="1"/>
        <v>0</v>
      </c>
      <c r="I38" s="43">
        <f>0.0223921*$I$230</f>
        <v>2.2392100000000002E-2</v>
      </c>
    </row>
    <row r="39" spans="1:9" x14ac:dyDescent="0.25">
      <c r="A39" s="14"/>
      <c r="B39" s="34">
        <v>31</v>
      </c>
      <c r="C39" s="42" t="s">
        <v>44</v>
      </c>
      <c r="D39" s="36" t="s">
        <v>45</v>
      </c>
      <c r="E39" s="41" t="s">
        <v>18</v>
      </c>
      <c r="F39" s="38">
        <v>320</v>
      </c>
      <c r="G39" s="39">
        <f t="shared" si="0"/>
        <v>0</v>
      </c>
      <c r="H39" s="39">
        <f t="shared" si="1"/>
        <v>0</v>
      </c>
      <c r="I39" s="43">
        <f>0.0071196*$I$230</f>
        <v>7.1196000000000002E-3</v>
      </c>
    </row>
    <row r="40" spans="1:9" ht="151.5" customHeight="1" x14ac:dyDescent="0.25">
      <c r="A40" s="15"/>
      <c r="B40" s="34">
        <v>32</v>
      </c>
      <c r="C40" s="42" t="s">
        <v>46</v>
      </c>
      <c r="D40" s="36" t="s">
        <v>47</v>
      </c>
      <c r="E40" s="41" t="s">
        <v>18</v>
      </c>
      <c r="F40" s="38">
        <v>3650</v>
      </c>
      <c r="G40" s="39">
        <f t="shared" si="0"/>
        <v>0</v>
      </c>
      <c r="H40" s="39">
        <f t="shared" si="1"/>
        <v>0</v>
      </c>
      <c r="I40" s="43">
        <f>0.087498*$I$230</f>
        <v>8.7498000000000006E-2</v>
      </c>
    </row>
    <row r="41" spans="1:9" ht="147.75" customHeight="1" x14ac:dyDescent="0.25">
      <c r="A41" s="15"/>
      <c r="B41" s="34">
        <v>33</v>
      </c>
      <c r="C41" s="35">
        <v>206</v>
      </c>
      <c r="D41" s="36" t="s">
        <v>48</v>
      </c>
      <c r="E41" s="41" t="s">
        <v>15</v>
      </c>
      <c r="F41" s="38"/>
      <c r="G41" s="39"/>
      <c r="H41" s="39">
        <f t="shared" si="1"/>
        <v>0</v>
      </c>
      <c r="I41" s="43"/>
    </row>
    <row r="42" spans="1:9" x14ac:dyDescent="0.25">
      <c r="A42" s="15"/>
      <c r="B42" s="34">
        <v>34</v>
      </c>
      <c r="C42" s="42" t="s">
        <v>16</v>
      </c>
      <c r="D42" s="36" t="s">
        <v>43</v>
      </c>
      <c r="E42" s="41" t="s">
        <v>18</v>
      </c>
      <c r="F42" s="38">
        <v>1005</v>
      </c>
      <c r="G42" s="39">
        <f t="shared" si="0"/>
        <v>0</v>
      </c>
      <c r="H42" s="39">
        <f t="shared" si="1"/>
        <v>0</v>
      </c>
      <c r="I42" s="43">
        <f>0.0227329*$I$230</f>
        <v>2.27329E-2</v>
      </c>
    </row>
    <row r="43" spans="1:9" x14ac:dyDescent="0.25">
      <c r="A43" s="14"/>
      <c r="B43" s="34">
        <v>35</v>
      </c>
      <c r="C43" s="42" t="s">
        <v>19</v>
      </c>
      <c r="D43" s="36" t="s">
        <v>49</v>
      </c>
      <c r="E43" s="41" t="s">
        <v>18</v>
      </c>
      <c r="F43" s="38">
        <v>10</v>
      </c>
      <c r="G43" s="39">
        <f t="shared" si="0"/>
        <v>0</v>
      </c>
      <c r="H43" s="39">
        <f t="shared" si="1"/>
        <v>0</v>
      </c>
      <c r="I43" s="43">
        <f>0.0002275*$I$230</f>
        <v>2.275E-4</v>
      </c>
    </row>
    <row r="44" spans="1:9" ht="180.75" customHeight="1" x14ac:dyDescent="0.25">
      <c r="A44" s="15"/>
      <c r="B44" s="34">
        <v>36</v>
      </c>
      <c r="C44" s="35">
        <v>207</v>
      </c>
      <c r="D44" s="36" t="s">
        <v>50</v>
      </c>
      <c r="E44" s="41" t="s">
        <v>15</v>
      </c>
      <c r="F44" s="38"/>
      <c r="G44" s="39"/>
      <c r="H44" s="39">
        <f t="shared" si="1"/>
        <v>0</v>
      </c>
      <c r="I44" s="43"/>
    </row>
    <row r="45" spans="1:9" x14ac:dyDescent="0.25">
      <c r="A45" s="15"/>
      <c r="B45" s="34">
        <v>37</v>
      </c>
      <c r="C45" s="42" t="s">
        <v>16</v>
      </c>
      <c r="D45" s="36" t="s">
        <v>49</v>
      </c>
      <c r="E45" s="41" t="s">
        <v>18</v>
      </c>
      <c r="F45" s="38">
        <v>60</v>
      </c>
      <c r="G45" s="39">
        <f t="shared" si="0"/>
        <v>0</v>
      </c>
      <c r="H45" s="39">
        <f t="shared" si="1"/>
        <v>0</v>
      </c>
      <c r="I45" s="43">
        <f>0.0014524*$I$230</f>
        <v>1.4524E-3</v>
      </c>
    </row>
    <row r="46" spans="1:9" ht="236.25" x14ac:dyDescent="0.25">
      <c r="A46" s="14"/>
      <c r="B46" s="34">
        <v>38</v>
      </c>
      <c r="C46" s="35">
        <v>208</v>
      </c>
      <c r="D46" s="49" t="s">
        <v>51</v>
      </c>
      <c r="E46" s="41" t="s">
        <v>15</v>
      </c>
      <c r="F46" s="38"/>
      <c r="G46" s="39"/>
      <c r="H46" s="39">
        <f t="shared" si="1"/>
        <v>0</v>
      </c>
      <c r="I46" s="43"/>
    </row>
    <row r="47" spans="1:9" x14ac:dyDescent="0.25">
      <c r="A47" s="15"/>
      <c r="B47" s="34">
        <v>39</v>
      </c>
      <c r="C47" s="42" t="s">
        <v>19</v>
      </c>
      <c r="D47" s="36" t="s">
        <v>52</v>
      </c>
      <c r="E47" s="41" t="s">
        <v>18</v>
      </c>
      <c r="F47" s="38">
        <v>100</v>
      </c>
      <c r="G47" s="39">
        <f t="shared" si="0"/>
        <v>0</v>
      </c>
      <c r="H47" s="39">
        <f t="shared" si="1"/>
        <v>0</v>
      </c>
      <c r="I47" s="43">
        <f>0.0033607*$I$230</f>
        <v>3.3606999999999999E-3</v>
      </c>
    </row>
    <row r="48" spans="1:9" ht="63" x14ac:dyDescent="0.25">
      <c r="A48" s="14"/>
      <c r="B48" s="34">
        <v>40</v>
      </c>
      <c r="C48" s="42" t="s">
        <v>53</v>
      </c>
      <c r="D48" s="36" t="s">
        <v>54</v>
      </c>
      <c r="E48" s="41" t="s">
        <v>18</v>
      </c>
      <c r="F48" s="38">
        <v>100</v>
      </c>
      <c r="G48" s="39">
        <f t="shared" si="0"/>
        <v>0</v>
      </c>
      <c r="H48" s="39">
        <f t="shared" si="1"/>
        <v>0</v>
      </c>
      <c r="I48" s="43">
        <f>0.0004305*$I$230</f>
        <v>4.305E-4</v>
      </c>
    </row>
    <row r="49" spans="1:9" ht="47.25" x14ac:dyDescent="0.25">
      <c r="A49" s="15"/>
      <c r="B49" s="34">
        <v>41</v>
      </c>
      <c r="C49" s="35">
        <v>210</v>
      </c>
      <c r="D49" s="36" t="s">
        <v>55</v>
      </c>
      <c r="E49" s="41" t="s">
        <v>18</v>
      </c>
      <c r="F49" s="38">
        <v>100</v>
      </c>
      <c r="G49" s="39">
        <f t="shared" si="0"/>
        <v>0</v>
      </c>
      <c r="H49" s="39">
        <f t="shared" si="1"/>
        <v>0</v>
      </c>
      <c r="I49" s="43">
        <f>0.0002138*$I$230</f>
        <v>2.1379999999999999E-4</v>
      </c>
    </row>
    <row r="50" spans="1:9" ht="63" x14ac:dyDescent="0.25">
      <c r="A50" s="15"/>
      <c r="B50" s="34">
        <v>42</v>
      </c>
      <c r="C50" s="35">
        <v>211</v>
      </c>
      <c r="D50" s="36" t="s">
        <v>56</v>
      </c>
      <c r="E50" s="41"/>
      <c r="F50" s="38"/>
      <c r="G50" s="39"/>
      <c r="H50" s="39">
        <f t="shared" si="1"/>
        <v>0</v>
      </c>
      <c r="I50" s="43"/>
    </row>
    <row r="51" spans="1:9" x14ac:dyDescent="0.25">
      <c r="A51" s="14"/>
      <c r="B51" s="34">
        <v>43</v>
      </c>
      <c r="C51" s="42" t="s">
        <v>16</v>
      </c>
      <c r="D51" s="36" t="s">
        <v>57</v>
      </c>
      <c r="E51" s="41" t="s">
        <v>18</v>
      </c>
      <c r="F51" s="38">
        <v>50</v>
      </c>
      <c r="G51" s="39">
        <f t="shared" si="0"/>
        <v>0</v>
      </c>
      <c r="H51" s="39">
        <f t="shared" si="1"/>
        <v>0</v>
      </c>
      <c r="I51" s="43">
        <f>0.0010411*$I$230</f>
        <v>1.0411000000000001E-3</v>
      </c>
    </row>
    <row r="52" spans="1:9" ht="70.5" customHeight="1" x14ac:dyDescent="0.25">
      <c r="A52" s="14"/>
      <c r="B52" s="34">
        <v>44</v>
      </c>
      <c r="C52" s="35">
        <v>212</v>
      </c>
      <c r="D52" s="36" t="s">
        <v>58</v>
      </c>
      <c r="E52" s="41" t="s">
        <v>15</v>
      </c>
      <c r="F52" s="38"/>
      <c r="G52" s="39"/>
      <c r="H52" s="39">
        <f t="shared" si="1"/>
        <v>0</v>
      </c>
      <c r="I52" s="43"/>
    </row>
    <row r="53" spans="1:9" x14ac:dyDescent="0.25">
      <c r="A53" s="15"/>
      <c r="B53" s="34">
        <v>45</v>
      </c>
      <c r="C53" s="42" t="s">
        <v>16</v>
      </c>
      <c r="D53" s="36" t="s">
        <v>59</v>
      </c>
      <c r="E53" s="41" t="s">
        <v>18</v>
      </c>
      <c r="F53" s="38">
        <v>930</v>
      </c>
      <c r="G53" s="39">
        <f t="shared" si="0"/>
        <v>0</v>
      </c>
      <c r="H53" s="39">
        <f t="shared" si="1"/>
        <v>0</v>
      </c>
      <c r="I53" s="43">
        <f>0.019365*$I$230</f>
        <v>1.9365E-2</v>
      </c>
    </row>
    <row r="54" spans="1:9" ht="183.75" customHeight="1" x14ac:dyDescent="0.25">
      <c r="A54" s="14"/>
      <c r="B54" s="34">
        <v>46</v>
      </c>
      <c r="C54" s="35">
        <v>214</v>
      </c>
      <c r="D54" s="36" t="s">
        <v>60</v>
      </c>
      <c r="E54" s="41" t="s">
        <v>15</v>
      </c>
      <c r="F54" s="38"/>
      <c r="G54" s="39"/>
      <c r="H54" s="39">
        <f t="shared" si="1"/>
        <v>0</v>
      </c>
      <c r="I54" s="43"/>
    </row>
    <row r="55" spans="1:9" x14ac:dyDescent="0.25">
      <c r="A55" s="15"/>
      <c r="B55" s="34">
        <v>47</v>
      </c>
      <c r="C55" s="42" t="s">
        <v>19</v>
      </c>
      <c r="D55" s="36" t="s">
        <v>61</v>
      </c>
      <c r="E55" s="41" t="s">
        <v>18</v>
      </c>
      <c r="F55" s="38">
        <v>10</v>
      </c>
      <c r="G55" s="39">
        <f t="shared" si="0"/>
        <v>0</v>
      </c>
      <c r="H55" s="39">
        <f t="shared" si="1"/>
        <v>0</v>
      </c>
      <c r="I55" s="43">
        <f>0.000298*$I$230</f>
        <v>2.9799999999999998E-4</v>
      </c>
    </row>
    <row r="56" spans="1:9" ht="100.5" customHeight="1" x14ac:dyDescent="0.25">
      <c r="A56" s="14"/>
      <c r="B56" s="34">
        <v>48</v>
      </c>
      <c r="C56" s="35">
        <v>215</v>
      </c>
      <c r="D56" s="36" t="s">
        <v>62</v>
      </c>
      <c r="E56" s="41" t="s">
        <v>15</v>
      </c>
      <c r="F56" s="38"/>
      <c r="G56" s="39"/>
      <c r="H56" s="39">
        <f t="shared" si="1"/>
        <v>0</v>
      </c>
      <c r="I56" s="43"/>
    </row>
    <row r="57" spans="1:9" x14ac:dyDescent="0.25">
      <c r="A57" s="15"/>
      <c r="B57" s="34">
        <v>49</v>
      </c>
      <c r="C57" s="42" t="s">
        <v>16</v>
      </c>
      <c r="D57" s="36" t="s">
        <v>63</v>
      </c>
      <c r="E57" s="41" t="s">
        <v>18</v>
      </c>
      <c r="F57" s="38">
        <v>5</v>
      </c>
      <c r="G57" s="39">
        <f t="shared" si="0"/>
        <v>0</v>
      </c>
      <c r="H57" s="39">
        <f t="shared" si="1"/>
        <v>0</v>
      </c>
      <c r="I57" s="43">
        <f>0.0000335*$I$230</f>
        <v>3.3500000000000001E-5</v>
      </c>
    </row>
    <row r="58" spans="1:9" x14ac:dyDescent="0.25">
      <c r="A58" s="14"/>
      <c r="B58" s="34">
        <v>50</v>
      </c>
      <c r="C58" s="42" t="s">
        <v>19</v>
      </c>
      <c r="D58" s="36" t="s">
        <v>64</v>
      </c>
      <c r="E58" s="41" t="s">
        <v>18</v>
      </c>
      <c r="F58" s="38">
        <v>20</v>
      </c>
      <c r="G58" s="39">
        <f t="shared" si="0"/>
        <v>0</v>
      </c>
      <c r="H58" s="39">
        <f t="shared" si="1"/>
        <v>0</v>
      </c>
      <c r="I58" s="43">
        <f>0.0001899*$I$230</f>
        <v>1.8990000000000001E-4</v>
      </c>
    </row>
    <row r="59" spans="1:9" ht="117.75" customHeight="1" x14ac:dyDescent="0.25">
      <c r="A59" s="15"/>
      <c r="B59" s="34">
        <v>51</v>
      </c>
      <c r="C59" s="35">
        <v>216</v>
      </c>
      <c r="D59" s="36" t="s">
        <v>65</v>
      </c>
      <c r="E59" s="41" t="s">
        <v>66</v>
      </c>
      <c r="F59" s="38">
        <v>600</v>
      </c>
      <c r="G59" s="39">
        <f t="shared" si="0"/>
        <v>0</v>
      </c>
      <c r="H59" s="39">
        <f t="shared" si="1"/>
        <v>0</v>
      </c>
      <c r="I59" s="43">
        <f>0.0002045*$I$230</f>
        <v>2.0450000000000001E-4</v>
      </c>
    </row>
    <row r="60" spans="1:9" ht="108" customHeight="1" x14ac:dyDescent="0.25">
      <c r="A60" s="15"/>
      <c r="B60" s="34">
        <v>52</v>
      </c>
      <c r="C60" s="35">
        <v>217</v>
      </c>
      <c r="D60" s="49" t="s">
        <v>67</v>
      </c>
      <c r="E60" s="41" t="s">
        <v>68</v>
      </c>
      <c r="F60" s="38">
        <v>60</v>
      </c>
      <c r="G60" s="39">
        <f t="shared" si="0"/>
        <v>0</v>
      </c>
      <c r="H60" s="39">
        <f t="shared" si="1"/>
        <v>0</v>
      </c>
      <c r="I60" s="43">
        <f>0.0000015*$I$230</f>
        <v>1.5E-6</v>
      </c>
    </row>
    <row r="61" spans="1:9" ht="72.75" customHeight="1" x14ac:dyDescent="0.25">
      <c r="A61" s="14"/>
      <c r="B61" s="34">
        <v>53</v>
      </c>
      <c r="C61" s="48">
        <v>218</v>
      </c>
      <c r="D61" s="36" t="s">
        <v>69</v>
      </c>
      <c r="E61" s="41" t="s">
        <v>66</v>
      </c>
      <c r="F61" s="38">
        <v>90</v>
      </c>
      <c r="G61" s="39">
        <f t="shared" si="0"/>
        <v>0</v>
      </c>
      <c r="H61" s="39">
        <f t="shared" si="1"/>
        <v>0</v>
      </c>
      <c r="I61" s="43">
        <f>0.0001054*$I$230</f>
        <v>1.054E-4</v>
      </c>
    </row>
    <row r="62" spans="1:9" ht="55.5" customHeight="1" x14ac:dyDescent="0.25">
      <c r="A62" s="14"/>
      <c r="B62" s="34">
        <v>54</v>
      </c>
      <c r="C62" s="48">
        <v>219</v>
      </c>
      <c r="D62" s="36" t="s">
        <v>70</v>
      </c>
      <c r="E62" s="41" t="s">
        <v>71</v>
      </c>
      <c r="F62" s="38">
        <v>10</v>
      </c>
      <c r="G62" s="39">
        <f t="shared" si="0"/>
        <v>0</v>
      </c>
      <c r="H62" s="39">
        <f t="shared" si="1"/>
        <v>0</v>
      </c>
      <c r="I62" s="43">
        <f>0.0000069*$I$230</f>
        <v>6.9E-6</v>
      </c>
    </row>
    <row r="63" spans="1:9" ht="52.5" customHeight="1" x14ac:dyDescent="0.25">
      <c r="A63" s="18"/>
      <c r="B63" s="34">
        <v>55</v>
      </c>
      <c r="C63" s="48">
        <v>220</v>
      </c>
      <c r="D63" s="36" t="s">
        <v>72</v>
      </c>
      <c r="E63" s="41" t="s">
        <v>18</v>
      </c>
      <c r="F63" s="38">
        <v>10</v>
      </c>
      <c r="G63" s="39">
        <f t="shared" si="0"/>
        <v>0</v>
      </c>
      <c r="H63" s="39">
        <f t="shared" si="1"/>
        <v>0</v>
      </c>
      <c r="I63" s="43">
        <f>0.0002067*$I$230</f>
        <v>2.0670000000000001E-4</v>
      </c>
    </row>
    <row r="64" spans="1:9" ht="37.5" customHeight="1" x14ac:dyDescent="0.25">
      <c r="A64" s="18"/>
      <c r="B64" s="34">
        <v>56</v>
      </c>
      <c r="C64" s="48">
        <v>222</v>
      </c>
      <c r="D64" s="36" t="s">
        <v>73</v>
      </c>
      <c r="E64" s="41" t="s">
        <v>74</v>
      </c>
      <c r="F64" s="50">
        <v>1000</v>
      </c>
      <c r="G64" s="39">
        <f t="shared" si="0"/>
        <v>0</v>
      </c>
      <c r="H64" s="39">
        <f t="shared" si="1"/>
        <v>0</v>
      </c>
      <c r="I64" s="43">
        <f>0.0002789*$I$230</f>
        <v>2.789E-4</v>
      </c>
    </row>
    <row r="65" spans="1:9" ht="171.75" customHeight="1" x14ac:dyDescent="0.25">
      <c r="A65" s="18"/>
      <c r="B65" s="34">
        <v>57</v>
      </c>
      <c r="C65" s="48">
        <v>223</v>
      </c>
      <c r="D65" s="36" t="s">
        <v>75</v>
      </c>
      <c r="E65" s="41" t="s">
        <v>71</v>
      </c>
      <c r="F65" s="38">
        <v>15</v>
      </c>
      <c r="G65" s="39">
        <f t="shared" si="0"/>
        <v>0</v>
      </c>
      <c r="H65" s="39">
        <f t="shared" si="1"/>
        <v>0</v>
      </c>
      <c r="I65" s="43">
        <f>0.0001999*$I$230</f>
        <v>1.9990000000000001E-4</v>
      </c>
    </row>
    <row r="66" spans="1:9" ht="90" customHeight="1" x14ac:dyDescent="0.25">
      <c r="A66" s="18"/>
      <c r="B66" s="34">
        <v>58</v>
      </c>
      <c r="C66" s="48">
        <v>300</v>
      </c>
      <c r="D66" s="36" t="s">
        <v>76</v>
      </c>
      <c r="E66" s="41" t="s">
        <v>15</v>
      </c>
      <c r="F66" s="38"/>
      <c r="G66" s="39"/>
      <c r="H66" s="39">
        <f t="shared" si="1"/>
        <v>0</v>
      </c>
      <c r="I66" s="43"/>
    </row>
    <row r="67" spans="1:9" ht="63" x14ac:dyDescent="0.25">
      <c r="A67" s="18"/>
      <c r="B67" s="34">
        <v>59</v>
      </c>
      <c r="C67" s="48">
        <v>301</v>
      </c>
      <c r="D67" s="36" t="s">
        <v>77</v>
      </c>
      <c r="E67" s="41" t="s">
        <v>71</v>
      </c>
      <c r="F67" s="38">
        <v>5500</v>
      </c>
      <c r="G67" s="39">
        <f t="shared" si="0"/>
        <v>0</v>
      </c>
      <c r="H67" s="39">
        <f t="shared" si="1"/>
        <v>0</v>
      </c>
      <c r="I67" s="43">
        <f>0.0178945*$I$230</f>
        <v>1.7894500000000001E-2</v>
      </c>
    </row>
    <row r="68" spans="1:9" ht="113.25" customHeight="1" x14ac:dyDescent="0.25">
      <c r="A68" s="18"/>
      <c r="B68" s="34">
        <v>60</v>
      </c>
      <c r="C68" s="48">
        <v>302</v>
      </c>
      <c r="D68" s="36" t="s">
        <v>78</v>
      </c>
      <c r="E68" s="41" t="s">
        <v>71</v>
      </c>
      <c r="F68" s="38">
        <v>5300</v>
      </c>
      <c r="G68" s="39">
        <f t="shared" si="0"/>
        <v>0</v>
      </c>
      <c r="H68" s="39">
        <f t="shared" si="1"/>
        <v>0</v>
      </c>
      <c r="I68" s="43">
        <f>0.0205612*$I$230</f>
        <v>2.0561200000000002E-2</v>
      </c>
    </row>
    <row r="69" spans="1:9" ht="136.5" customHeight="1" x14ac:dyDescent="0.25">
      <c r="A69" s="18"/>
      <c r="B69" s="34">
        <v>61</v>
      </c>
      <c r="C69" s="42" t="s">
        <v>79</v>
      </c>
      <c r="D69" s="36" t="s">
        <v>80</v>
      </c>
      <c r="E69" s="41" t="s">
        <v>71</v>
      </c>
      <c r="F69" s="38">
        <v>350</v>
      </c>
      <c r="G69" s="39">
        <f t="shared" si="0"/>
        <v>0</v>
      </c>
      <c r="H69" s="39">
        <f t="shared" si="1"/>
        <v>0</v>
      </c>
      <c r="I69" s="43">
        <f>0.0077087*$I$230</f>
        <v>7.7086999999999998E-3</v>
      </c>
    </row>
    <row r="70" spans="1:9" ht="111.75" customHeight="1" x14ac:dyDescent="0.25">
      <c r="A70" s="18"/>
      <c r="B70" s="34">
        <v>62</v>
      </c>
      <c r="C70" s="35">
        <v>304</v>
      </c>
      <c r="D70" s="36" t="s">
        <v>81</v>
      </c>
      <c r="E70" s="41" t="s">
        <v>15</v>
      </c>
      <c r="F70" s="38"/>
      <c r="G70" s="39"/>
      <c r="H70" s="39">
        <f t="shared" si="1"/>
        <v>0</v>
      </c>
      <c r="I70" s="43"/>
    </row>
    <row r="71" spans="1:9" x14ac:dyDescent="0.25">
      <c r="A71" s="15"/>
      <c r="B71" s="34">
        <v>63</v>
      </c>
      <c r="C71" s="42" t="s">
        <v>16</v>
      </c>
      <c r="D71" s="36" t="s">
        <v>82</v>
      </c>
      <c r="E71" s="41" t="s">
        <v>83</v>
      </c>
      <c r="F71" s="38">
        <v>120</v>
      </c>
      <c r="G71" s="39">
        <f t="shared" si="0"/>
        <v>0</v>
      </c>
      <c r="H71" s="39">
        <f t="shared" si="1"/>
        <v>0</v>
      </c>
      <c r="I71" s="43">
        <f>0.0001562*$I$230</f>
        <v>1.562E-4</v>
      </c>
    </row>
    <row r="72" spans="1:9" x14ac:dyDescent="0.25">
      <c r="A72" s="14"/>
      <c r="B72" s="34">
        <v>64</v>
      </c>
      <c r="C72" s="42" t="s">
        <v>19</v>
      </c>
      <c r="D72" s="36" t="s">
        <v>84</v>
      </c>
      <c r="E72" s="41" t="s">
        <v>83</v>
      </c>
      <c r="F72" s="38">
        <v>372</v>
      </c>
      <c r="G72" s="39">
        <f t="shared" si="0"/>
        <v>0</v>
      </c>
      <c r="H72" s="39">
        <f t="shared" si="1"/>
        <v>0</v>
      </c>
      <c r="I72" s="43">
        <f>0.0008207*$I$230</f>
        <v>8.2070000000000005E-4</v>
      </c>
    </row>
    <row r="73" spans="1:9" x14ac:dyDescent="0.25">
      <c r="A73" s="15"/>
      <c r="B73" s="34">
        <v>65</v>
      </c>
      <c r="C73" s="42" t="s">
        <v>23</v>
      </c>
      <c r="D73" s="36" t="s">
        <v>85</v>
      </c>
      <c r="E73" s="41" t="s">
        <v>83</v>
      </c>
      <c r="F73" s="38">
        <v>120</v>
      </c>
      <c r="G73" s="39">
        <f t="shared" si="0"/>
        <v>0</v>
      </c>
      <c r="H73" s="39">
        <f t="shared" si="1"/>
        <v>0</v>
      </c>
      <c r="I73" s="43">
        <f>0.0004767*$I$230</f>
        <v>4.7669999999999999E-4</v>
      </c>
    </row>
    <row r="74" spans="1:9" ht="18.75" customHeight="1" x14ac:dyDescent="0.25">
      <c r="A74" s="15"/>
      <c r="B74" s="34">
        <v>66</v>
      </c>
      <c r="C74" s="42" t="s">
        <v>86</v>
      </c>
      <c r="D74" s="36" t="s">
        <v>87</v>
      </c>
      <c r="E74" s="41" t="s">
        <v>83</v>
      </c>
      <c r="F74" s="38">
        <v>12</v>
      </c>
      <c r="G74" s="39">
        <f t="shared" si="0"/>
        <v>0</v>
      </c>
      <c r="H74" s="39">
        <f t="shared" si="1"/>
        <v>0</v>
      </c>
      <c r="I74" s="43">
        <f>0.0000752*$I$230</f>
        <v>7.5199999999999998E-5</v>
      </c>
    </row>
    <row r="75" spans="1:9" x14ac:dyDescent="0.25">
      <c r="A75" s="15"/>
      <c r="B75" s="34">
        <v>67</v>
      </c>
      <c r="C75" s="42" t="s">
        <v>88</v>
      </c>
      <c r="D75" s="36" t="s">
        <v>89</v>
      </c>
      <c r="E75" s="41" t="s">
        <v>83</v>
      </c>
      <c r="F75" s="38">
        <v>12</v>
      </c>
      <c r="G75" s="39">
        <f t="shared" si="0"/>
        <v>0</v>
      </c>
      <c r="H75" s="39">
        <f t="shared" si="1"/>
        <v>0</v>
      </c>
      <c r="I75" s="43">
        <f>0.0001086*$I$230</f>
        <v>1.086E-4</v>
      </c>
    </row>
    <row r="76" spans="1:9" ht="47.25" x14ac:dyDescent="0.25">
      <c r="A76" s="15"/>
      <c r="B76" s="34">
        <v>68</v>
      </c>
      <c r="C76" s="35">
        <v>400</v>
      </c>
      <c r="D76" s="36" t="s">
        <v>90</v>
      </c>
      <c r="E76" s="41" t="s">
        <v>15</v>
      </c>
      <c r="F76" s="38"/>
      <c r="G76" s="39"/>
      <c r="H76" s="39">
        <f t="shared" ref="H76:H139" si="2">I76*$H$231</f>
        <v>0</v>
      </c>
      <c r="I76" s="43"/>
    </row>
    <row r="77" spans="1:9" ht="119.25" customHeight="1" x14ac:dyDescent="0.25">
      <c r="A77" s="15"/>
      <c r="B77" s="34">
        <v>69</v>
      </c>
      <c r="C77" s="35">
        <v>403</v>
      </c>
      <c r="D77" s="36" t="s">
        <v>91</v>
      </c>
      <c r="E77" s="41" t="s">
        <v>92</v>
      </c>
      <c r="F77" s="38">
        <v>298</v>
      </c>
      <c r="G77" s="39">
        <f t="shared" ref="G76:G139" si="3">H77/F77</f>
        <v>0</v>
      </c>
      <c r="H77" s="39">
        <f t="shared" si="2"/>
        <v>0</v>
      </c>
      <c r="I77" s="43">
        <f>0.0246045*$I$230</f>
        <v>2.4604500000000001E-2</v>
      </c>
    </row>
    <row r="78" spans="1:9" ht="63" x14ac:dyDescent="0.25">
      <c r="A78" s="14"/>
      <c r="B78" s="34">
        <v>70</v>
      </c>
      <c r="C78" s="35">
        <v>500</v>
      </c>
      <c r="D78" s="36" t="s">
        <v>93</v>
      </c>
      <c r="E78" s="41" t="s">
        <v>15</v>
      </c>
      <c r="F78" s="38"/>
      <c r="G78" s="39"/>
      <c r="H78" s="39">
        <f t="shared" si="2"/>
        <v>0</v>
      </c>
      <c r="I78" s="43"/>
    </row>
    <row r="79" spans="1:9" ht="74.25" customHeight="1" x14ac:dyDescent="0.25">
      <c r="A79" s="14"/>
      <c r="B79" s="34">
        <v>71</v>
      </c>
      <c r="C79" s="35">
        <v>502</v>
      </c>
      <c r="D79" s="36" t="s">
        <v>94</v>
      </c>
      <c r="E79" s="41" t="s">
        <v>71</v>
      </c>
      <c r="F79" s="38">
        <v>19100</v>
      </c>
      <c r="G79" s="39">
        <f t="shared" si="3"/>
        <v>0</v>
      </c>
      <c r="H79" s="39">
        <f t="shared" si="2"/>
        <v>0</v>
      </c>
      <c r="I79" s="43">
        <f>0.0114818*$I$230</f>
        <v>1.14818E-2</v>
      </c>
    </row>
    <row r="80" spans="1:9" ht="179.25" customHeight="1" x14ac:dyDescent="0.25">
      <c r="A80" s="14"/>
      <c r="B80" s="34">
        <v>72</v>
      </c>
      <c r="C80" s="35">
        <v>504</v>
      </c>
      <c r="D80" s="36" t="s">
        <v>95</v>
      </c>
      <c r="E80" s="41" t="s">
        <v>15</v>
      </c>
      <c r="F80" s="38"/>
      <c r="G80" s="39"/>
      <c r="H80" s="39">
        <f t="shared" si="2"/>
        <v>0</v>
      </c>
      <c r="I80" s="43"/>
    </row>
    <row r="81" spans="1:9" x14ac:dyDescent="0.25">
      <c r="A81" s="14"/>
      <c r="B81" s="34">
        <v>73</v>
      </c>
      <c r="C81" s="42" t="s">
        <v>19</v>
      </c>
      <c r="D81" s="36" t="s">
        <v>96</v>
      </c>
      <c r="E81" s="41" t="s">
        <v>71</v>
      </c>
      <c r="F81" s="38">
        <v>19100</v>
      </c>
      <c r="G81" s="39">
        <f t="shared" si="3"/>
        <v>0</v>
      </c>
      <c r="H81" s="39">
        <f t="shared" si="2"/>
        <v>0</v>
      </c>
      <c r="I81" s="43">
        <f>0.0293553*$I$230</f>
        <v>2.9355300000000001E-2</v>
      </c>
    </row>
    <row r="82" spans="1:9" ht="152.25" customHeight="1" x14ac:dyDescent="0.25">
      <c r="A82" s="15"/>
      <c r="B82" s="34">
        <v>74</v>
      </c>
      <c r="C82" s="42" t="s">
        <v>97</v>
      </c>
      <c r="D82" s="36" t="s">
        <v>98</v>
      </c>
      <c r="E82" s="41" t="s">
        <v>71</v>
      </c>
      <c r="F82" s="38">
        <v>19100</v>
      </c>
      <c r="G82" s="39">
        <f t="shared" si="3"/>
        <v>0</v>
      </c>
      <c r="H82" s="39">
        <f t="shared" si="2"/>
        <v>0</v>
      </c>
      <c r="I82" s="43">
        <f>0.0826671*$I$230</f>
        <v>8.2667099999999993E-2</v>
      </c>
    </row>
    <row r="83" spans="1:9" ht="51.75" customHeight="1" x14ac:dyDescent="0.25">
      <c r="A83" s="15"/>
      <c r="B83" s="34">
        <v>75</v>
      </c>
      <c r="C83" s="47" t="s">
        <v>99</v>
      </c>
      <c r="D83" s="36" t="s">
        <v>100</v>
      </c>
      <c r="E83" s="41" t="s">
        <v>71</v>
      </c>
      <c r="F83" s="38">
        <v>19100</v>
      </c>
      <c r="G83" s="39">
        <f t="shared" si="3"/>
        <v>0</v>
      </c>
      <c r="H83" s="39">
        <f t="shared" si="2"/>
        <v>0</v>
      </c>
      <c r="I83" s="43">
        <f>0.0045877*$I$230</f>
        <v>4.5877000000000001E-3</v>
      </c>
    </row>
    <row r="84" spans="1:9" ht="135" customHeight="1" x14ac:dyDescent="0.25">
      <c r="A84" s="17"/>
      <c r="B84" s="34">
        <v>76</v>
      </c>
      <c r="C84" s="47" t="s">
        <v>101</v>
      </c>
      <c r="D84" s="36" t="s">
        <v>102</v>
      </c>
      <c r="E84" s="41" t="s">
        <v>71</v>
      </c>
      <c r="F84" s="38">
        <v>100</v>
      </c>
      <c r="G84" s="39">
        <f t="shared" si="3"/>
        <v>0</v>
      </c>
      <c r="H84" s="39">
        <f t="shared" si="2"/>
        <v>0</v>
      </c>
      <c r="I84" s="43">
        <f>0.000346*$I$230</f>
        <v>3.4600000000000001E-4</v>
      </c>
    </row>
    <row r="85" spans="1:9" ht="104.25" customHeight="1" x14ac:dyDescent="0.25">
      <c r="A85" s="17"/>
      <c r="B85" s="34">
        <v>77</v>
      </c>
      <c r="C85" s="48">
        <v>509</v>
      </c>
      <c r="D85" s="36" t="s">
        <v>103</v>
      </c>
      <c r="E85" s="41" t="s">
        <v>71</v>
      </c>
      <c r="F85" s="38">
        <v>100</v>
      </c>
      <c r="G85" s="39">
        <f t="shared" si="3"/>
        <v>0</v>
      </c>
      <c r="H85" s="39">
        <f t="shared" si="2"/>
        <v>0</v>
      </c>
      <c r="I85" s="43">
        <f>0.0002405*$I$230</f>
        <v>2.4049999999999999E-4</v>
      </c>
    </row>
    <row r="86" spans="1:9" ht="98.25" customHeight="1" x14ac:dyDescent="0.25">
      <c r="A86" s="18"/>
      <c r="B86" s="34">
        <v>78</v>
      </c>
      <c r="C86" s="47" t="s">
        <v>104</v>
      </c>
      <c r="D86" s="36" t="s">
        <v>105</v>
      </c>
      <c r="E86" s="41" t="s">
        <v>71</v>
      </c>
      <c r="F86" s="38">
        <v>19100</v>
      </c>
      <c r="G86" s="39">
        <f t="shared" si="3"/>
        <v>0</v>
      </c>
      <c r="H86" s="39">
        <f t="shared" si="2"/>
        <v>0</v>
      </c>
      <c r="I86" s="43">
        <f>0.0407973*$I$230</f>
        <v>4.0797300000000002E-2</v>
      </c>
    </row>
    <row r="87" spans="1:9" ht="63" x14ac:dyDescent="0.25">
      <c r="A87" s="17"/>
      <c r="B87" s="34">
        <v>79</v>
      </c>
      <c r="C87" s="47" t="s">
        <v>106</v>
      </c>
      <c r="D87" s="36" t="s">
        <v>107</v>
      </c>
      <c r="E87" s="41" t="s">
        <v>71</v>
      </c>
      <c r="F87" s="38">
        <v>100</v>
      </c>
      <c r="G87" s="39">
        <f t="shared" si="3"/>
        <v>0</v>
      </c>
      <c r="H87" s="39">
        <f t="shared" si="2"/>
        <v>0</v>
      </c>
      <c r="I87" s="43">
        <f>0.0002136*$I$230</f>
        <v>2.1359999999999999E-4</v>
      </c>
    </row>
    <row r="88" spans="1:9" ht="63" x14ac:dyDescent="0.25">
      <c r="A88" s="17"/>
      <c r="B88" s="34">
        <v>80</v>
      </c>
      <c r="C88" s="47" t="s">
        <v>108</v>
      </c>
      <c r="D88" s="36" t="s">
        <v>109</v>
      </c>
      <c r="E88" s="41" t="s">
        <v>71</v>
      </c>
      <c r="F88" s="38">
        <v>100</v>
      </c>
      <c r="G88" s="39">
        <f t="shared" si="3"/>
        <v>0</v>
      </c>
      <c r="H88" s="39">
        <f t="shared" si="2"/>
        <v>0</v>
      </c>
      <c r="I88" s="43">
        <f>0.0001942*$I$230</f>
        <v>1.942E-4</v>
      </c>
    </row>
    <row r="89" spans="1:9" ht="47.25" x14ac:dyDescent="0.25">
      <c r="A89" s="17"/>
      <c r="B89" s="34">
        <v>81</v>
      </c>
      <c r="C89" s="48">
        <v>511</v>
      </c>
      <c r="D89" s="36" t="s">
        <v>110</v>
      </c>
      <c r="E89" s="41" t="s">
        <v>71</v>
      </c>
      <c r="F89" s="38">
        <v>3700</v>
      </c>
      <c r="G89" s="39">
        <f t="shared" si="3"/>
        <v>0</v>
      </c>
      <c r="H89" s="39">
        <f t="shared" si="2"/>
        <v>0</v>
      </c>
      <c r="I89" s="43">
        <f>0.0026827*$I$230</f>
        <v>2.6827000000000001E-3</v>
      </c>
    </row>
    <row r="90" spans="1:9" ht="31.5" x14ac:dyDescent="0.25">
      <c r="A90" s="18"/>
      <c r="B90" s="34">
        <v>82</v>
      </c>
      <c r="C90" s="48">
        <v>513</v>
      </c>
      <c r="D90" s="36" t="s">
        <v>111</v>
      </c>
      <c r="E90" s="41" t="s">
        <v>112</v>
      </c>
      <c r="F90" s="38">
        <v>100</v>
      </c>
      <c r="G90" s="39">
        <f t="shared" si="3"/>
        <v>0</v>
      </c>
      <c r="H90" s="39">
        <f t="shared" si="2"/>
        <v>0</v>
      </c>
      <c r="I90" s="43">
        <f>0.0000514*$I$230</f>
        <v>5.1400000000000003E-5</v>
      </c>
    </row>
    <row r="91" spans="1:9" ht="31.5" x14ac:dyDescent="0.25">
      <c r="A91" s="18"/>
      <c r="B91" s="34">
        <v>83</v>
      </c>
      <c r="C91" s="35">
        <v>517</v>
      </c>
      <c r="D91" s="36" t="s">
        <v>113</v>
      </c>
      <c r="E91" s="41" t="s">
        <v>18</v>
      </c>
      <c r="F91" s="38">
        <v>5</v>
      </c>
      <c r="G91" s="39">
        <f t="shared" si="3"/>
        <v>0</v>
      </c>
      <c r="H91" s="39">
        <f t="shared" si="2"/>
        <v>0</v>
      </c>
      <c r="I91" s="43">
        <f>0.0000624*$I$230</f>
        <v>6.2399999999999999E-5</v>
      </c>
    </row>
    <row r="92" spans="1:9" ht="66" customHeight="1" x14ac:dyDescent="0.25">
      <c r="A92" s="14"/>
      <c r="B92" s="34">
        <v>84</v>
      </c>
      <c r="C92" s="35">
        <v>600</v>
      </c>
      <c r="D92" s="36" t="s">
        <v>114</v>
      </c>
      <c r="E92" s="41" t="s">
        <v>15</v>
      </c>
      <c r="F92" s="38"/>
      <c r="G92" s="39"/>
      <c r="H92" s="39">
        <f t="shared" si="2"/>
        <v>0</v>
      </c>
      <c r="I92" s="43"/>
    </row>
    <row r="93" spans="1:9" ht="31.5" x14ac:dyDescent="0.25">
      <c r="A93" s="14"/>
      <c r="B93" s="34">
        <v>85</v>
      </c>
      <c r="C93" s="35">
        <v>601</v>
      </c>
      <c r="D93" s="36" t="s">
        <v>115</v>
      </c>
      <c r="E93" s="41" t="s">
        <v>15</v>
      </c>
      <c r="F93" s="38"/>
      <c r="G93" s="39"/>
      <c r="H93" s="39">
        <f t="shared" si="2"/>
        <v>0</v>
      </c>
      <c r="I93" s="43"/>
    </row>
    <row r="94" spans="1:9" x14ac:dyDescent="0.25">
      <c r="A94" s="14"/>
      <c r="B94" s="34">
        <v>86</v>
      </c>
      <c r="C94" s="42" t="s">
        <v>16</v>
      </c>
      <c r="D94" s="36" t="s">
        <v>116</v>
      </c>
      <c r="E94" s="41" t="s">
        <v>71</v>
      </c>
      <c r="F94" s="38">
        <v>15</v>
      </c>
      <c r="G94" s="39">
        <f t="shared" si="3"/>
        <v>0</v>
      </c>
      <c r="H94" s="39">
        <f t="shared" si="2"/>
        <v>0</v>
      </c>
      <c r="I94" s="43">
        <f>0.0000395*$I$230</f>
        <v>3.9499999999999998E-5</v>
      </c>
    </row>
    <row r="95" spans="1:9" x14ac:dyDescent="0.25">
      <c r="A95" s="15"/>
      <c r="B95" s="34">
        <v>87</v>
      </c>
      <c r="C95" s="42" t="s">
        <v>19</v>
      </c>
      <c r="D95" s="36" t="s">
        <v>117</v>
      </c>
      <c r="E95" s="41" t="s">
        <v>71</v>
      </c>
      <c r="F95" s="38">
        <v>15</v>
      </c>
      <c r="G95" s="39">
        <f t="shared" si="3"/>
        <v>0</v>
      </c>
      <c r="H95" s="39">
        <f t="shared" si="2"/>
        <v>0</v>
      </c>
      <c r="I95" s="43">
        <f>0.0000606*$I$230</f>
        <v>6.0600000000000003E-5</v>
      </c>
    </row>
    <row r="96" spans="1:9" x14ac:dyDescent="0.25">
      <c r="A96" s="15"/>
      <c r="B96" s="34">
        <v>88</v>
      </c>
      <c r="C96" s="42" t="s">
        <v>23</v>
      </c>
      <c r="D96" s="36" t="s">
        <v>118</v>
      </c>
      <c r="E96" s="41" t="s">
        <v>71</v>
      </c>
      <c r="F96" s="38">
        <v>625</v>
      </c>
      <c r="G96" s="39">
        <f t="shared" si="3"/>
        <v>0</v>
      </c>
      <c r="H96" s="39">
        <f t="shared" si="2"/>
        <v>0</v>
      </c>
      <c r="I96" s="43">
        <f>0.0030754*$I$230</f>
        <v>3.0753999999999998E-3</v>
      </c>
    </row>
    <row r="97" spans="1:9" x14ac:dyDescent="0.25">
      <c r="A97" s="15"/>
      <c r="B97" s="34">
        <v>89</v>
      </c>
      <c r="C97" s="42" t="s">
        <v>86</v>
      </c>
      <c r="D97" s="36" t="s">
        <v>119</v>
      </c>
      <c r="E97" s="41" t="s">
        <v>71</v>
      </c>
      <c r="F97" s="38">
        <v>600</v>
      </c>
      <c r="G97" s="39">
        <f t="shared" si="3"/>
        <v>0</v>
      </c>
      <c r="H97" s="39">
        <f t="shared" si="2"/>
        <v>0</v>
      </c>
      <c r="I97" s="43">
        <f>0.0055961*$I$230</f>
        <v>5.5960999999999997E-3</v>
      </c>
    </row>
    <row r="98" spans="1:9" ht="68.25" customHeight="1" x14ac:dyDescent="0.25">
      <c r="A98" s="15"/>
      <c r="B98" s="34">
        <v>90</v>
      </c>
      <c r="C98" s="35">
        <v>602</v>
      </c>
      <c r="D98" s="36" t="s">
        <v>120</v>
      </c>
      <c r="E98" s="41" t="s">
        <v>15</v>
      </c>
      <c r="F98" s="38"/>
      <c r="G98" s="39"/>
      <c r="H98" s="39">
        <f t="shared" si="2"/>
        <v>0</v>
      </c>
      <c r="I98" s="43"/>
    </row>
    <row r="99" spans="1:9" x14ac:dyDescent="0.25">
      <c r="A99" s="14"/>
      <c r="B99" s="34">
        <v>91</v>
      </c>
      <c r="C99" s="42" t="s">
        <v>16</v>
      </c>
      <c r="D99" s="36" t="s">
        <v>116</v>
      </c>
      <c r="E99" s="41" t="s">
        <v>71</v>
      </c>
      <c r="F99" s="38">
        <v>40</v>
      </c>
      <c r="G99" s="39">
        <f t="shared" si="3"/>
        <v>0</v>
      </c>
      <c r="H99" s="39">
        <f t="shared" si="2"/>
        <v>0</v>
      </c>
      <c r="I99" s="43">
        <f>0.0001279*$I$230</f>
        <v>1.2789999999999999E-4</v>
      </c>
    </row>
    <row r="100" spans="1:9" x14ac:dyDescent="0.25">
      <c r="A100" s="15"/>
      <c r="B100" s="34">
        <v>92</v>
      </c>
      <c r="C100" s="42" t="s">
        <v>19</v>
      </c>
      <c r="D100" s="36" t="s">
        <v>117</v>
      </c>
      <c r="E100" s="41" t="s">
        <v>71</v>
      </c>
      <c r="F100" s="38">
        <v>30</v>
      </c>
      <c r="G100" s="39">
        <f t="shared" si="3"/>
        <v>0</v>
      </c>
      <c r="H100" s="39">
        <f t="shared" si="2"/>
        <v>0</v>
      </c>
      <c r="I100" s="43">
        <f>0.0001495*$I$230</f>
        <v>1.495E-4</v>
      </c>
    </row>
    <row r="101" spans="1:9" x14ac:dyDescent="0.25">
      <c r="A101" s="15"/>
      <c r="B101" s="34">
        <v>93</v>
      </c>
      <c r="C101" s="42" t="s">
        <v>23</v>
      </c>
      <c r="D101" s="36" t="s">
        <v>118</v>
      </c>
      <c r="E101" s="41" t="s">
        <v>71</v>
      </c>
      <c r="F101" s="38">
        <v>126</v>
      </c>
      <c r="G101" s="39">
        <f t="shared" si="3"/>
        <v>0</v>
      </c>
      <c r="H101" s="39">
        <f t="shared" si="2"/>
        <v>0</v>
      </c>
      <c r="I101" s="43">
        <f>0.0007684*$I$230</f>
        <v>7.6840000000000003E-4</v>
      </c>
    </row>
    <row r="102" spans="1:9" x14ac:dyDescent="0.25">
      <c r="A102" s="15"/>
      <c r="B102" s="34">
        <v>94</v>
      </c>
      <c r="C102" s="42" t="s">
        <v>86</v>
      </c>
      <c r="D102" s="36" t="s">
        <v>119</v>
      </c>
      <c r="E102" s="41" t="s">
        <v>71</v>
      </c>
      <c r="F102" s="38">
        <v>80</v>
      </c>
      <c r="G102" s="39">
        <f t="shared" si="3"/>
        <v>0</v>
      </c>
      <c r="H102" s="39">
        <f t="shared" si="2"/>
        <v>0</v>
      </c>
      <c r="I102" s="43">
        <f>0.0009345*$I$230</f>
        <v>9.345E-4</v>
      </c>
    </row>
    <row r="103" spans="1:9" ht="47.25" x14ac:dyDescent="0.25">
      <c r="A103" s="15"/>
      <c r="B103" s="34">
        <v>95</v>
      </c>
      <c r="C103" s="35">
        <v>603</v>
      </c>
      <c r="D103" s="36" t="s">
        <v>121</v>
      </c>
      <c r="E103" s="41" t="s">
        <v>15</v>
      </c>
      <c r="F103" s="38"/>
      <c r="G103" s="39"/>
      <c r="H103" s="39">
        <f t="shared" si="2"/>
        <v>0</v>
      </c>
      <c r="I103" s="43"/>
    </row>
    <row r="104" spans="1:9" x14ac:dyDescent="0.25">
      <c r="A104" s="14"/>
      <c r="B104" s="34">
        <v>96</v>
      </c>
      <c r="C104" s="42" t="s">
        <v>16</v>
      </c>
      <c r="D104" s="36" t="s">
        <v>122</v>
      </c>
      <c r="E104" s="41" t="s">
        <v>74</v>
      </c>
      <c r="F104" s="38">
        <v>140</v>
      </c>
      <c r="G104" s="39">
        <f t="shared" si="3"/>
        <v>0</v>
      </c>
      <c r="H104" s="39">
        <f t="shared" si="2"/>
        <v>0</v>
      </c>
      <c r="I104" s="43">
        <f>0.0004676*$I$230</f>
        <v>4.6759999999999998E-4</v>
      </c>
    </row>
    <row r="105" spans="1:9" x14ac:dyDescent="0.25">
      <c r="A105" s="15"/>
      <c r="B105" s="34">
        <v>97</v>
      </c>
      <c r="C105" s="42" t="s">
        <v>19</v>
      </c>
      <c r="D105" s="36" t="s">
        <v>123</v>
      </c>
      <c r="E105" s="41" t="s">
        <v>74</v>
      </c>
      <c r="F105" s="38">
        <v>305</v>
      </c>
      <c r="G105" s="39">
        <f t="shared" si="3"/>
        <v>0</v>
      </c>
      <c r="H105" s="39">
        <f t="shared" si="2"/>
        <v>0</v>
      </c>
      <c r="I105" s="43">
        <f>0.0019355*$I$230</f>
        <v>1.9354999999999999E-3</v>
      </c>
    </row>
    <row r="106" spans="1:9" ht="82.5" customHeight="1" x14ac:dyDescent="0.25">
      <c r="A106" s="15"/>
      <c r="B106" s="34">
        <v>98</v>
      </c>
      <c r="C106" s="35">
        <v>604</v>
      </c>
      <c r="D106" s="36" t="s">
        <v>124</v>
      </c>
      <c r="E106" s="41" t="s">
        <v>15</v>
      </c>
      <c r="F106" s="38"/>
      <c r="G106" s="39"/>
      <c r="H106" s="39">
        <f t="shared" si="2"/>
        <v>0</v>
      </c>
      <c r="I106" s="43"/>
    </row>
    <row r="107" spans="1:9" x14ac:dyDescent="0.25">
      <c r="A107" s="14"/>
      <c r="B107" s="34">
        <v>99</v>
      </c>
      <c r="C107" s="42" t="s">
        <v>16</v>
      </c>
      <c r="D107" s="36" t="s">
        <v>125</v>
      </c>
      <c r="E107" s="41" t="s">
        <v>74</v>
      </c>
      <c r="F107" s="38">
        <v>60</v>
      </c>
      <c r="G107" s="39">
        <f t="shared" si="3"/>
        <v>0</v>
      </c>
      <c r="H107" s="39">
        <f t="shared" si="2"/>
        <v>0</v>
      </c>
      <c r="I107" s="43">
        <f>0.0000149*$I$230</f>
        <v>1.49E-5</v>
      </c>
    </row>
    <row r="108" spans="1:9" x14ac:dyDescent="0.25">
      <c r="A108" s="15"/>
      <c r="B108" s="34">
        <v>100</v>
      </c>
      <c r="C108" s="42" t="s">
        <v>19</v>
      </c>
      <c r="D108" s="36" t="s">
        <v>126</v>
      </c>
      <c r="E108" s="41" t="s">
        <v>74</v>
      </c>
      <c r="F108" s="38">
        <v>850</v>
      </c>
      <c r="G108" s="39">
        <f t="shared" si="3"/>
        <v>0</v>
      </c>
      <c r="H108" s="39">
        <f t="shared" si="2"/>
        <v>0</v>
      </c>
      <c r="I108" s="43">
        <f>0.0001896*$I$230</f>
        <v>1.896E-4</v>
      </c>
    </row>
    <row r="109" spans="1:9" x14ac:dyDescent="0.25">
      <c r="A109" s="15"/>
      <c r="B109" s="34">
        <v>101</v>
      </c>
      <c r="C109" s="42" t="s">
        <v>23</v>
      </c>
      <c r="D109" s="36" t="s">
        <v>127</v>
      </c>
      <c r="E109" s="41" t="s">
        <v>74</v>
      </c>
      <c r="F109" s="38">
        <v>150</v>
      </c>
      <c r="G109" s="39">
        <f t="shared" si="3"/>
        <v>0</v>
      </c>
      <c r="H109" s="39">
        <f t="shared" si="2"/>
        <v>0</v>
      </c>
      <c r="I109" s="43">
        <f>0.0000409*$I$230</f>
        <v>4.0899999999999998E-5</v>
      </c>
    </row>
    <row r="110" spans="1:9" ht="86.25" customHeight="1" x14ac:dyDescent="0.25">
      <c r="A110" s="15"/>
      <c r="B110" s="34">
        <v>102</v>
      </c>
      <c r="C110" s="35">
        <v>605</v>
      </c>
      <c r="D110" s="36" t="s">
        <v>128</v>
      </c>
      <c r="E110" s="41" t="s">
        <v>15</v>
      </c>
      <c r="F110" s="38"/>
      <c r="G110" s="39"/>
      <c r="H110" s="39">
        <f t="shared" si="2"/>
        <v>0</v>
      </c>
      <c r="I110" s="43"/>
    </row>
    <row r="111" spans="1:9" x14ac:dyDescent="0.25">
      <c r="A111" s="14"/>
      <c r="B111" s="34">
        <v>103</v>
      </c>
      <c r="C111" s="42" t="s">
        <v>16</v>
      </c>
      <c r="D111" s="36" t="s">
        <v>116</v>
      </c>
      <c r="E111" s="41" t="s">
        <v>71</v>
      </c>
      <c r="F111" s="38">
        <v>50</v>
      </c>
      <c r="G111" s="39">
        <f t="shared" si="3"/>
        <v>0</v>
      </c>
      <c r="H111" s="39">
        <f t="shared" si="2"/>
        <v>0</v>
      </c>
      <c r="I111" s="43">
        <f>0.0000102*$I$230</f>
        <v>1.0200000000000001E-5</v>
      </c>
    </row>
    <row r="112" spans="1:9" x14ac:dyDescent="0.25">
      <c r="A112" s="15"/>
      <c r="B112" s="34">
        <v>104</v>
      </c>
      <c r="C112" s="42" t="s">
        <v>19</v>
      </c>
      <c r="D112" s="36" t="s">
        <v>117</v>
      </c>
      <c r="E112" s="41" t="s">
        <v>71</v>
      </c>
      <c r="F112" s="38">
        <v>20</v>
      </c>
      <c r="G112" s="39">
        <f t="shared" si="3"/>
        <v>0</v>
      </c>
      <c r="H112" s="39">
        <f t="shared" si="2"/>
        <v>0</v>
      </c>
      <c r="I112" s="43">
        <f>0.0000067*$I$230</f>
        <v>6.7000000000000002E-6</v>
      </c>
    </row>
    <row r="113" spans="1:9" x14ac:dyDescent="0.25">
      <c r="A113" s="15"/>
      <c r="B113" s="34">
        <v>105</v>
      </c>
      <c r="C113" s="42" t="s">
        <v>23</v>
      </c>
      <c r="D113" s="36" t="s">
        <v>118</v>
      </c>
      <c r="E113" s="41" t="s">
        <v>71</v>
      </c>
      <c r="F113" s="38">
        <v>80</v>
      </c>
      <c r="G113" s="39">
        <f t="shared" si="3"/>
        <v>0</v>
      </c>
      <c r="H113" s="39">
        <f t="shared" si="2"/>
        <v>0</v>
      </c>
      <c r="I113" s="43">
        <f>0.0000327*$I$230</f>
        <v>3.2700000000000002E-5</v>
      </c>
    </row>
    <row r="114" spans="1:9" x14ac:dyDescent="0.25">
      <c r="A114" s="15"/>
      <c r="B114" s="34">
        <v>106</v>
      </c>
      <c r="C114" s="42" t="s">
        <v>86</v>
      </c>
      <c r="D114" s="36" t="s">
        <v>119</v>
      </c>
      <c r="E114" s="41" t="s">
        <v>71</v>
      </c>
      <c r="F114" s="38">
        <v>70</v>
      </c>
      <c r="G114" s="39">
        <f t="shared" si="3"/>
        <v>0</v>
      </c>
      <c r="H114" s="39">
        <f t="shared" si="2"/>
        <v>0</v>
      </c>
      <c r="I114" s="43">
        <f>0.000056*$I$230</f>
        <v>5.5999999999999999E-5</v>
      </c>
    </row>
    <row r="115" spans="1:9" ht="31.5" x14ac:dyDescent="0.25">
      <c r="A115" s="15"/>
      <c r="B115" s="34">
        <v>107</v>
      </c>
      <c r="C115" s="35">
        <v>610</v>
      </c>
      <c r="D115" s="36" t="s">
        <v>129</v>
      </c>
      <c r="E115" s="41" t="s">
        <v>15</v>
      </c>
      <c r="F115" s="38"/>
      <c r="G115" s="39"/>
      <c r="H115" s="39">
        <f t="shared" si="2"/>
        <v>0</v>
      </c>
      <c r="I115" s="43"/>
    </row>
    <row r="116" spans="1:9" x14ac:dyDescent="0.25">
      <c r="A116" s="14"/>
      <c r="B116" s="34">
        <v>108</v>
      </c>
      <c r="C116" s="42" t="s">
        <v>19</v>
      </c>
      <c r="D116" s="36" t="s">
        <v>130</v>
      </c>
      <c r="E116" s="41" t="s">
        <v>74</v>
      </c>
      <c r="F116" s="38">
        <v>50</v>
      </c>
      <c r="G116" s="39">
        <f t="shared" si="3"/>
        <v>0</v>
      </c>
      <c r="H116" s="39">
        <f t="shared" si="2"/>
        <v>0</v>
      </c>
      <c r="I116" s="43">
        <f>0.0001305*$I$230</f>
        <v>1.305E-4</v>
      </c>
    </row>
    <row r="117" spans="1:9" x14ac:dyDescent="0.25">
      <c r="A117" s="15"/>
      <c r="B117" s="34">
        <v>109</v>
      </c>
      <c r="C117" s="42" t="s">
        <v>86</v>
      </c>
      <c r="D117" s="36" t="s">
        <v>131</v>
      </c>
      <c r="E117" s="41" t="s">
        <v>74</v>
      </c>
      <c r="F117" s="38">
        <v>200</v>
      </c>
      <c r="G117" s="39">
        <f t="shared" si="3"/>
        <v>0</v>
      </c>
      <c r="H117" s="39">
        <f t="shared" si="2"/>
        <v>0</v>
      </c>
      <c r="I117" s="43">
        <f>0.0003954*$I$230</f>
        <v>3.9540000000000002E-4</v>
      </c>
    </row>
    <row r="118" spans="1:9" ht="31.5" x14ac:dyDescent="0.25">
      <c r="A118" s="15"/>
      <c r="B118" s="34">
        <v>110</v>
      </c>
      <c r="C118" s="35">
        <v>612</v>
      </c>
      <c r="D118" s="36" t="s">
        <v>132</v>
      </c>
      <c r="E118" s="41" t="s">
        <v>15</v>
      </c>
      <c r="F118" s="38"/>
      <c r="G118" s="39"/>
      <c r="H118" s="39">
        <f t="shared" si="2"/>
        <v>0</v>
      </c>
      <c r="I118" s="43"/>
    </row>
    <row r="119" spans="1:9" x14ac:dyDescent="0.25">
      <c r="A119" s="14"/>
      <c r="B119" s="34">
        <v>111</v>
      </c>
      <c r="C119" s="42" t="s">
        <v>16</v>
      </c>
      <c r="D119" s="36" t="s">
        <v>122</v>
      </c>
      <c r="E119" s="41" t="s">
        <v>74</v>
      </c>
      <c r="F119" s="38">
        <v>200</v>
      </c>
      <c r="G119" s="39">
        <f t="shared" si="3"/>
        <v>0</v>
      </c>
      <c r="H119" s="39">
        <f t="shared" si="2"/>
        <v>0</v>
      </c>
      <c r="I119" s="43">
        <f>0.0004152*$I$230</f>
        <v>4.1520000000000001E-4</v>
      </c>
    </row>
    <row r="120" spans="1:9" x14ac:dyDescent="0.25">
      <c r="A120" s="15"/>
      <c r="B120" s="34">
        <v>112</v>
      </c>
      <c r="C120" s="42" t="s">
        <v>19</v>
      </c>
      <c r="D120" s="36" t="s">
        <v>123</v>
      </c>
      <c r="E120" s="41" t="s">
        <v>74</v>
      </c>
      <c r="F120" s="38">
        <v>50</v>
      </c>
      <c r="G120" s="39">
        <f t="shared" si="3"/>
        <v>0</v>
      </c>
      <c r="H120" s="39">
        <f t="shared" si="2"/>
        <v>0</v>
      </c>
      <c r="I120" s="43">
        <f>0.0001912*$I$230</f>
        <v>1.9120000000000001E-4</v>
      </c>
    </row>
    <row r="121" spans="1:9" ht="31.5" x14ac:dyDescent="0.25">
      <c r="A121" s="15"/>
      <c r="B121" s="34">
        <v>113</v>
      </c>
      <c r="C121" s="35">
        <v>613</v>
      </c>
      <c r="D121" s="36" t="s">
        <v>133</v>
      </c>
      <c r="E121" s="41" t="s">
        <v>134</v>
      </c>
      <c r="F121" s="38">
        <v>60</v>
      </c>
      <c r="G121" s="39">
        <f t="shared" si="3"/>
        <v>0</v>
      </c>
      <c r="H121" s="39">
        <f t="shared" si="2"/>
        <v>0</v>
      </c>
      <c r="I121" s="43">
        <f>0.0000387*$I$230</f>
        <v>3.8699999999999999E-5</v>
      </c>
    </row>
    <row r="122" spans="1:9" ht="31.5" x14ac:dyDescent="0.25">
      <c r="A122" s="14"/>
      <c r="B122" s="34">
        <v>114</v>
      </c>
      <c r="C122" s="35">
        <v>614</v>
      </c>
      <c r="D122" s="36" t="s">
        <v>135</v>
      </c>
      <c r="E122" s="41" t="s">
        <v>134</v>
      </c>
      <c r="F122" s="38">
        <v>150</v>
      </c>
      <c r="G122" s="39">
        <f t="shared" si="3"/>
        <v>0</v>
      </c>
      <c r="H122" s="39">
        <f t="shared" si="2"/>
        <v>0</v>
      </c>
      <c r="I122" s="43">
        <f>0.0002789*$I$230</f>
        <v>2.789E-4</v>
      </c>
    </row>
    <row r="123" spans="1:9" ht="69" customHeight="1" x14ac:dyDescent="0.25">
      <c r="A123" s="14"/>
      <c r="B123" s="34">
        <v>115</v>
      </c>
      <c r="C123" s="35">
        <v>615</v>
      </c>
      <c r="D123" s="36" t="s">
        <v>136</v>
      </c>
      <c r="E123" s="41" t="s">
        <v>134</v>
      </c>
      <c r="F123" s="38">
        <v>35</v>
      </c>
      <c r="G123" s="39">
        <f t="shared" si="3"/>
        <v>0</v>
      </c>
      <c r="H123" s="39">
        <f t="shared" si="2"/>
        <v>0</v>
      </c>
      <c r="I123" s="43">
        <f>0.0000681*$I$230</f>
        <v>6.8100000000000002E-5</v>
      </c>
    </row>
    <row r="124" spans="1:9" ht="86.25" customHeight="1" x14ac:dyDescent="0.25">
      <c r="A124" s="14"/>
      <c r="B124" s="34">
        <v>116</v>
      </c>
      <c r="C124" s="35">
        <v>700</v>
      </c>
      <c r="D124" s="36" t="s">
        <v>137</v>
      </c>
      <c r="E124" s="41" t="s">
        <v>15</v>
      </c>
      <c r="F124" s="38"/>
      <c r="G124" s="39"/>
      <c r="H124" s="39">
        <f t="shared" si="2"/>
        <v>0</v>
      </c>
      <c r="I124" s="43"/>
    </row>
    <row r="125" spans="1:9" ht="81" customHeight="1" x14ac:dyDescent="0.25">
      <c r="A125" s="14"/>
      <c r="B125" s="34">
        <v>117</v>
      </c>
      <c r="C125" s="35">
        <v>701</v>
      </c>
      <c r="D125" s="36" t="s">
        <v>138</v>
      </c>
      <c r="E125" s="41" t="s">
        <v>92</v>
      </c>
      <c r="F125" s="38">
        <v>40.5</v>
      </c>
      <c r="G125" s="39">
        <f t="shared" si="3"/>
        <v>0</v>
      </c>
      <c r="H125" s="39">
        <f t="shared" si="2"/>
        <v>0</v>
      </c>
      <c r="I125" s="43">
        <f>0.0186696*$I$230</f>
        <v>1.8669600000000001E-2</v>
      </c>
    </row>
    <row r="126" spans="1:9" ht="119.25" customHeight="1" x14ac:dyDescent="0.25">
      <c r="A126" s="14"/>
      <c r="B126" s="34">
        <v>118</v>
      </c>
      <c r="C126" s="35">
        <v>702</v>
      </c>
      <c r="D126" s="36" t="s">
        <v>139</v>
      </c>
      <c r="E126" s="41" t="s">
        <v>92</v>
      </c>
      <c r="F126" s="38">
        <v>10</v>
      </c>
      <c r="G126" s="39">
        <f t="shared" si="3"/>
        <v>0</v>
      </c>
      <c r="H126" s="39">
        <f t="shared" si="2"/>
        <v>0</v>
      </c>
      <c r="I126" s="43">
        <f>0.0056761*$I$230</f>
        <v>5.6760999999999999E-3</v>
      </c>
    </row>
    <row r="127" spans="1:9" ht="66" customHeight="1" x14ac:dyDescent="0.25">
      <c r="A127" s="14"/>
      <c r="B127" s="34">
        <v>119</v>
      </c>
      <c r="C127" s="35">
        <v>703</v>
      </c>
      <c r="D127" s="36" t="s">
        <v>140</v>
      </c>
      <c r="E127" s="41" t="s">
        <v>15</v>
      </c>
      <c r="F127" s="38"/>
      <c r="G127" s="39"/>
      <c r="H127" s="39">
        <f t="shared" si="2"/>
        <v>0</v>
      </c>
      <c r="I127" s="43"/>
    </row>
    <row r="128" spans="1:9" ht="53.25" customHeight="1" x14ac:dyDescent="0.25">
      <c r="A128" s="14"/>
      <c r="B128" s="34">
        <v>120</v>
      </c>
      <c r="C128" s="42" t="s">
        <v>16</v>
      </c>
      <c r="D128" s="36" t="s">
        <v>141</v>
      </c>
      <c r="E128" s="41" t="s">
        <v>92</v>
      </c>
      <c r="F128" s="38">
        <v>15.5</v>
      </c>
      <c r="G128" s="39">
        <f t="shared" si="3"/>
        <v>0</v>
      </c>
      <c r="H128" s="39">
        <f t="shared" si="2"/>
        <v>0</v>
      </c>
      <c r="I128" s="43">
        <f>0.0021073*$I$230</f>
        <v>2.1072999999999999E-3</v>
      </c>
    </row>
    <row r="129" spans="1:9" ht="83.25" customHeight="1" x14ac:dyDescent="0.25">
      <c r="A129" s="15"/>
      <c r="B129" s="34">
        <v>121</v>
      </c>
      <c r="C129" s="42" t="s">
        <v>142</v>
      </c>
      <c r="D129" s="36" t="s">
        <v>143</v>
      </c>
      <c r="E129" s="41" t="s">
        <v>92</v>
      </c>
      <c r="F129" s="38">
        <v>5</v>
      </c>
      <c r="G129" s="39">
        <f t="shared" si="3"/>
        <v>0</v>
      </c>
      <c r="H129" s="39">
        <f t="shared" si="2"/>
        <v>0</v>
      </c>
      <c r="I129" s="43">
        <f>0.0005452*$I$230</f>
        <v>5.4520000000000002E-4</v>
      </c>
    </row>
    <row r="130" spans="1:9" ht="81" customHeight="1" x14ac:dyDescent="0.25">
      <c r="A130" s="15"/>
      <c r="B130" s="34">
        <v>122</v>
      </c>
      <c r="C130" s="35">
        <v>704</v>
      </c>
      <c r="D130" s="36" t="s">
        <v>144</v>
      </c>
      <c r="E130" s="41" t="s">
        <v>15</v>
      </c>
      <c r="F130" s="38"/>
      <c r="G130" s="39"/>
      <c r="H130" s="39">
        <f t="shared" si="2"/>
        <v>0</v>
      </c>
      <c r="I130" s="43"/>
    </row>
    <row r="131" spans="1:9" x14ac:dyDescent="0.25">
      <c r="A131" s="14"/>
      <c r="B131" s="34">
        <v>123</v>
      </c>
      <c r="C131" s="42" t="s">
        <v>16</v>
      </c>
      <c r="D131" s="36" t="s">
        <v>145</v>
      </c>
      <c r="E131" s="41" t="s">
        <v>134</v>
      </c>
      <c r="F131" s="38">
        <v>10</v>
      </c>
      <c r="G131" s="39">
        <f t="shared" si="3"/>
        <v>0</v>
      </c>
      <c r="H131" s="39">
        <f t="shared" si="2"/>
        <v>0</v>
      </c>
      <c r="I131" s="43">
        <f>0.0000038*$I$230</f>
        <v>3.8E-6</v>
      </c>
    </row>
    <row r="132" spans="1:9" x14ac:dyDescent="0.25">
      <c r="A132" s="15"/>
      <c r="B132" s="34">
        <v>124</v>
      </c>
      <c r="C132" s="42" t="s">
        <v>19</v>
      </c>
      <c r="D132" s="36" t="s">
        <v>146</v>
      </c>
      <c r="E132" s="41" t="s">
        <v>134</v>
      </c>
      <c r="F132" s="38">
        <v>1070</v>
      </c>
      <c r="G132" s="39">
        <f t="shared" si="3"/>
        <v>0</v>
      </c>
      <c r="H132" s="39">
        <f t="shared" si="2"/>
        <v>0</v>
      </c>
      <c r="I132" s="43">
        <f>0.0020954*$I$230</f>
        <v>2.0953999999999999E-3</v>
      </c>
    </row>
    <row r="133" spans="1:9" x14ac:dyDescent="0.25">
      <c r="A133" s="15"/>
      <c r="B133" s="34">
        <v>125</v>
      </c>
      <c r="C133" s="42" t="s">
        <v>23</v>
      </c>
      <c r="D133" s="36" t="s">
        <v>147</v>
      </c>
      <c r="E133" s="41" t="s">
        <v>134</v>
      </c>
      <c r="F133" s="38">
        <v>50</v>
      </c>
      <c r="G133" s="39">
        <f t="shared" si="3"/>
        <v>0</v>
      </c>
      <c r="H133" s="39">
        <f t="shared" si="2"/>
        <v>0</v>
      </c>
      <c r="I133" s="43">
        <f>0.0001023*$I$230</f>
        <v>1.0230000000000001E-4</v>
      </c>
    </row>
    <row r="134" spans="1:9" ht="101.25" customHeight="1" x14ac:dyDescent="0.25">
      <c r="A134" s="15"/>
      <c r="B134" s="34">
        <v>126</v>
      </c>
      <c r="C134" s="42" t="s">
        <v>44</v>
      </c>
      <c r="D134" s="36" t="s">
        <v>148</v>
      </c>
      <c r="E134" s="41" t="s">
        <v>15</v>
      </c>
      <c r="F134" s="38"/>
      <c r="G134" s="39"/>
      <c r="H134" s="39">
        <f t="shared" si="2"/>
        <v>0</v>
      </c>
      <c r="I134" s="43"/>
    </row>
    <row r="135" spans="1:9" x14ac:dyDescent="0.25">
      <c r="A135" s="15"/>
      <c r="B135" s="34">
        <v>127</v>
      </c>
      <c r="C135" s="42" t="s">
        <v>149</v>
      </c>
      <c r="D135" s="36" t="s">
        <v>150</v>
      </c>
      <c r="E135" s="41" t="s">
        <v>83</v>
      </c>
      <c r="F135" s="38">
        <v>5</v>
      </c>
      <c r="G135" s="39">
        <f t="shared" si="3"/>
        <v>0</v>
      </c>
      <c r="H135" s="39">
        <f t="shared" si="2"/>
        <v>0</v>
      </c>
      <c r="I135" s="43">
        <f>0.0000016*$I$230</f>
        <v>1.5999999999999999E-6</v>
      </c>
    </row>
    <row r="136" spans="1:9" x14ac:dyDescent="0.25">
      <c r="A136" s="15"/>
      <c r="B136" s="34">
        <v>128</v>
      </c>
      <c r="C136" s="42" t="s">
        <v>151</v>
      </c>
      <c r="D136" s="36" t="s">
        <v>152</v>
      </c>
      <c r="E136" s="41" t="s">
        <v>83</v>
      </c>
      <c r="F136" s="38">
        <v>5</v>
      </c>
      <c r="G136" s="39">
        <f t="shared" si="3"/>
        <v>0</v>
      </c>
      <c r="H136" s="39">
        <f t="shared" si="2"/>
        <v>0</v>
      </c>
      <c r="I136" s="43">
        <f>0.0000019*$I$230</f>
        <v>1.9E-6</v>
      </c>
    </row>
    <row r="137" spans="1:9" x14ac:dyDescent="0.25">
      <c r="A137" s="15"/>
      <c r="B137" s="34">
        <v>129</v>
      </c>
      <c r="C137" s="42" t="s">
        <v>153</v>
      </c>
      <c r="D137" s="36" t="s">
        <v>154</v>
      </c>
      <c r="E137" s="41" t="s">
        <v>83</v>
      </c>
      <c r="F137" s="38">
        <v>5</v>
      </c>
      <c r="G137" s="39">
        <f t="shared" si="3"/>
        <v>0</v>
      </c>
      <c r="H137" s="39">
        <f t="shared" si="2"/>
        <v>0</v>
      </c>
      <c r="I137" s="43">
        <f>0.0000021*$I$230</f>
        <v>2.0999999999999998E-6</v>
      </c>
    </row>
    <row r="138" spans="1:9" ht="47.25" x14ac:dyDescent="0.25">
      <c r="A138" s="15"/>
      <c r="B138" s="34">
        <v>130</v>
      </c>
      <c r="C138" s="42" t="s">
        <v>155</v>
      </c>
      <c r="D138" s="36" t="s">
        <v>156</v>
      </c>
      <c r="E138" s="41" t="s">
        <v>15</v>
      </c>
      <c r="F138" s="38"/>
      <c r="G138" s="39"/>
      <c r="H138" s="39">
        <f t="shared" si="2"/>
        <v>0</v>
      </c>
      <c r="I138" s="43"/>
    </row>
    <row r="139" spans="1:9" x14ac:dyDescent="0.25">
      <c r="A139" s="15"/>
      <c r="B139" s="34">
        <v>131</v>
      </c>
      <c r="C139" s="42" t="s">
        <v>149</v>
      </c>
      <c r="D139" s="36" t="s">
        <v>157</v>
      </c>
      <c r="E139" s="41" t="s">
        <v>83</v>
      </c>
      <c r="F139" s="38">
        <v>16</v>
      </c>
      <c r="G139" s="39">
        <f t="shared" si="3"/>
        <v>0</v>
      </c>
      <c r="H139" s="39">
        <f t="shared" si="2"/>
        <v>0</v>
      </c>
      <c r="I139" s="43">
        <f>0.0000124*$I$230</f>
        <v>1.24E-5</v>
      </c>
    </row>
    <row r="140" spans="1:9" x14ac:dyDescent="0.25">
      <c r="A140" s="15"/>
      <c r="B140" s="34">
        <v>132</v>
      </c>
      <c r="C140" s="42" t="s">
        <v>151</v>
      </c>
      <c r="D140" s="36" t="s">
        <v>158</v>
      </c>
      <c r="E140" s="41" t="s">
        <v>83</v>
      </c>
      <c r="F140" s="38">
        <v>8</v>
      </c>
      <c r="G140" s="39">
        <f t="shared" ref="G140:G203" si="4">H140/F140</f>
        <v>0</v>
      </c>
      <c r="H140" s="39">
        <f t="shared" ref="H140:H203" si="5">I140*$H$231</f>
        <v>0</v>
      </c>
      <c r="I140" s="43">
        <f>0.0000089*$I$230</f>
        <v>8.8999999999999995E-6</v>
      </c>
    </row>
    <row r="141" spans="1:9" x14ac:dyDescent="0.25">
      <c r="A141" s="15"/>
      <c r="B141" s="34">
        <v>133</v>
      </c>
      <c r="C141" s="42" t="s">
        <v>153</v>
      </c>
      <c r="D141" s="36" t="s">
        <v>159</v>
      </c>
      <c r="E141" s="41" t="s">
        <v>83</v>
      </c>
      <c r="F141" s="38">
        <v>16</v>
      </c>
      <c r="G141" s="39">
        <f t="shared" si="4"/>
        <v>0</v>
      </c>
      <c r="H141" s="39">
        <f t="shared" si="5"/>
        <v>0</v>
      </c>
      <c r="I141" s="43">
        <f>0.0000287*$I$230</f>
        <v>2.87E-5</v>
      </c>
    </row>
    <row r="142" spans="1:9" x14ac:dyDescent="0.25">
      <c r="A142" s="15"/>
      <c r="B142" s="34">
        <v>134</v>
      </c>
      <c r="C142" s="42" t="s">
        <v>160</v>
      </c>
      <c r="D142" s="36" t="s">
        <v>161</v>
      </c>
      <c r="E142" s="41" t="s">
        <v>83</v>
      </c>
      <c r="F142" s="38">
        <v>10</v>
      </c>
      <c r="G142" s="39">
        <f t="shared" si="4"/>
        <v>0</v>
      </c>
      <c r="H142" s="39">
        <f t="shared" si="5"/>
        <v>0</v>
      </c>
      <c r="I142" s="43">
        <f>0.0000319*$I$230</f>
        <v>3.1900000000000003E-5</v>
      </c>
    </row>
    <row r="143" spans="1:9" x14ac:dyDescent="0.25">
      <c r="A143" s="15"/>
      <c r="B143" s="34">
        <v>135</v>
      </c>
      <c r="C143" s="42" t="s">
        <v>162</v>
      </c>
      <c r="D143" s="36" t="s">
        <v>163</v>
      </c>
      <c r="E143" s="41" t="s">
        <v>83</v>
      </c>
      <c r="F143" s="38">
        <v>10</v>
      </c>
      <c r="G143" s="39">
        <f t="shared" si="4"/>
        <v>0</v>
      </c>
      <c r="H143" s="39">
        <f t="shared" si="5"/>
        <v>0</v>
      </c>
      <c r="I143" s="43">
        <f>0.0000655*$I$230</f>
        <v>6.5500000000000006E-5</v>
      </c>
    </row>
    <row r="144" spans="1:9" ht="114.75" customHeight="1" x14ac:dyDescent="0.25">
      <c r="A144" s="15"/>
      <c r="B144" s="34">
        <v>136</v>
      </c>
      <c r="C144" s="42" t="s">
        <v>164</v>
      </c>
      <c r="D144" s="36" t="s">
        <v>165</v>
      </c>
      <c r="E144" s="41" t="s">
        <v>15</v>
      </c>
      <c r="F144" s="38"/>
      <c r="G144" s="39"/>
      <c r="H144" s="39">
        <f t="shared" si="5"/>
        <v>0</v>
      </c>
      <c r="I144" s="43"/>
    </row>
    <row r="145" spans="1:9" x14ac:dyDescent="0.25">
      <c r="A145" s="15"/>
      <c r="B145" s="34">
        <v>137</v>
      </c>
      <c r="C145" s="42" t="s">
        <v>149</v>
      </c>
      <c r="D145" s="36" t="s">
        <v>166</v>
      </c>
      <c r="E145" s="41" t="s">
        <v>83</v>
      </c>
      <c r="F145" s="38">
        <v>5</v>
      </c>
      <c r="G145" s="39">
        <f t="shared" si="4"/>
        <v>0</v>
      </c>
      <c r="H145" s="39">
        <f t="shared" si="5"/>
        <v>0</v>
      </c>
      <c r="I145" s="43">
        <f>0.0000082*$I$230</f>
        <v>8.1999999999999994E-6</v>
      </c>
    </row>
    <row r="146" spans="1:9" x14ac:dyDescent="0.25">
      <c r="A146" s="15"/>
      <c r="B146" s="34">
        <v>138</v>
      </c>
      <c r="C146" s="42" t="s">
        <v>151</v>
      </c>
      <c r="D146" s="36" t="s">
        <v>167</v>
      </c>
      <c r="E146" s="41" t="s">
        <v>83</v>
      </c>
      <c r="F146" s="38">
        <v>5</v>
      </c>
      <c r="G146" s="39">
        <f t="shared" si="4"/>
        <v>0</v>
      </c>
      <c r="H146" s="39">
        <f t="shared" si="5"/>
        <v>0</v>
      </c>
      <c r="I146" s="43">
        <f>0.0000097*$I$230</f>
        <v>9.7000000000000003E-6</v>
      </c>
    </row>
    <row r="147" spans="1:9" x14ac:dyDescent="0.25">
      <c r="A147" s="15"/>
      <c r="B147" s="34">
        <v>139</v>
      </c>
      <c r="C147" s="42" t="s">
        <v>153</v>
      </c>
      <c r="D147" s="36" t="s">
        <v>168</v>
      </c>
      <c r="E147" s="41" t="s">
        <v>83</v>
      </c>
      <c r="F147" s="38">
        <v>5</v>
      </c>
      <c r="G147" s="39">
        <f t="shared" si="4"/>
        <v>0</v>
      </c>
      <c r="H147" s="39">
        <f t="shared" si="5"/>
        <v>0</v>
      </c>
      <c r="I147" s="43">
        <f>0.0000127*$I$230</f>
        <v>1.27E-5</v>
      </c>
    </row>
    <row r="148" spans="1:9" x14ac:dyDescent="0.25">
      <c r="A148" s="15"/>
      <c r="B148" s="34">
        <v>140</v>
      </c>
      <c r="C148" s="42" t="s">
        <v>160</v>
      </c>
      <c r="D148" s="36" t="s">
        <v>169</v>
      </c>
      <c r="E148" s="41" t="s">
        <v>83</v>
      </c>
      <c r="F148" s="38">
        <v>5</v>
      </c>
      <c r="G148" s="39">
        <f t="shared" si="4"/>
        <v>0</v>
      </c>
      <c r="H148" s="39">
        <f t="shared" si="5"/>
        <v>0</v>
      </c>
      <c r="I148" s="43">
        <f>0.0000218*$I$230</f>
        <v>2.1800000000000001E-5</v>
      </c>
    </row>
    <row r="149" spans="1:9" x14ac:dyDescent="0.25">
      <c r="A149" s="15"/>
      <c r="B149" s="34">
        <v>141</v>
      </c>
      <c r="C149" s="42" t="s">
        <v>162</v>
      </c>
      <c r="D149" s="36" t="s">
        <v>170</v>
      </c>
      <c r="E149" s="41" t="s">
        <v>83</v>
      </c>
      <c r="F149" s="38">
        <v>5</v>
      </c>
      <c r="G149" s="39">
        <f t="shared" si="4"/>
        <v>0</v>
      </c>
      <c r="H149" s="39">
        <f t="shared" si="5"/>
        <v>0</v>
      </c>
      <c r="I149" s="43">
        <f>0.0000336*$I$230</f>
        <v>3.3599999999999997E-5</v>
      </c>
    </row>
    <row r="150" spans="1:9" x14ac:dyDescent="0.25">
      <c r="A150" s="15"/>
      <c r="B150" s="34">
        <v>142</v>
      </c>
      <c r="C150" s="42" t="s">
        <v>171</v>
      </c>
      <c r="D150" s="36" t="s">
        <v>172</v>
      </c>
      <c r="E150" s="41" t="s">
        <v>83</v>
      </c>
      <c r="F150" s="38">
        <v>5</v>
      </c>
      <c r="G150" s="39">
        <f t="shared" si="4"/>
        <v>0</v>
      </c>
      <c r="H150" s="39">
        <f t="shared" si="5"/>
        <v>0</v>
      </c>
      <c r="I150" s="43">
        <f>0.0000714*$I$230</f>
        <v>7.1400000000000001E-5</v>
      </c>
    </row>
    <row r="151" spans="1:9" ht="150" customHeight="1" x14ac:dyDescent="0.25">
      <c r="A151" s="15"/>
      <c r="B151" s="34">
        <v>143</v>
      </c>
      <c r="C151" s="42" t="s">
        <v>173</v>
      </c>
      <c r="D151" s="36" t="s">
        <v>174</v>
      </c>
      <c r="E151" s="41" t="s">
        <v>15</v>
      </c>
      <c r="F151" s="38"/>
      <c r="G151" s="39"/>
      <c r="H151" s="39">
        <f t="shared" si="5"/>
        <v>0</v>
      </c>
      <c r="I151" s="43"/>
    </row>
    <row r="152" spans="1:9" x14ac:dyDescent="0.25">
      <c r="A152" s="15"/>
      <c r="B152" s="34">
        <v>144</v>
      </c>
      <c r="C152" s="42" t="s">
        <v>149</v>
      </c>
      <c r="D152" s="36" t="s">
        <v>150</v>
      </c>
      <c r="E152" s="41" t="s">
        <v>83</v>
      </c>
      <c r="F152" s="38">
        <v>5</v>
      </c>
      <c r="G152" s="39">
        <f t="shared" si="4"/>
        <v>0</v>
      </c>
      <c r="H152" s="39">
        <f t="shared" si="5"/>
        <v>0</v>
      </c>
      <c r="I152" s="43">
        <f>0.0000128*$I$230</f>
        <v>1.2799999999999999E-5</v>
      </c>
    </row>
    <row r="153" spans="1:9" x14ac:dyDescent="0.25">
      <c r="A153" s="15"/>
      <c r="B153" s="34">
        <v>145</v>
      </c>
      <c r="C153" s="42" t="s">
        <v>151</v>
      </c>
      <c r="D153" s="36" t="s">
        <v>152</v>
      </c>
      <c r="E153" s="41" t="s">
        <v>83</v>
      </c>
      <c r="F153" s="38">
        <v>5</v>
      </c>
      <c r="G153" s="39">
        <f t="shared" si="4"/>
        <v>0</v>
      </c>
      <c r="H153" s="39">
        <f t="shared" si="5"/>
        <v>0</v>
      </c>
      <c r="I153" s="43">
        <f>0.000016*$I$230</f>
        <v>1.5999999999999999E-5</v>
      </c>
    </row>
    <row r="154" spans="1:9" x14ac:dyDescent="0.25">
      <c r="A154" s="15"/>
      <c r="B154" s="34">
        <v>146</v>
      </c>
      <c r="C154" s="42" t="s">
        <v>153</v>
      </c>
      <c r="D154" s="36" t="s">
        <v>175</v>
      </c>
      <c r="E154" s="41" t="s">
        <v>83</v>
      </c>
      <c r="F154" s="38">
        <v>5</v>
      </c>
      <c r="G154" s="39">
        <f t="shared" si="4"/>
        <v>0</v>
      </c>
      <c r="H154" s="39">
        <f t="shared" si="5"/>
        <v>0</v>
      </c>
      <c r="I154" s="43">
        <f>0.0000179*$I$230</f>
        <v>1.7900000000000001E-5</v>
      </c>
    </row>
    <row r="155" spans="1:9" x14ac:dyDescent="0.25">
      <c r="A155" s="15"/>
      <c r="B155" s="34">
        <v>147</v>
      </c>
      <c r="C155" s="42" t="s">
        <v>160</v>
      </c>
      <c r="D155" s="36" t="s">
        <v>176</v>
      </c>
      <c r="E155" s="41" t="s">
        <v>83</v>
      </c>
      <c r="F155" s="38">
        <v>5</v>
      </c>
      <c r="G155" s="39">
        <f t="shared" si="4"/>
        <v>0</v>
      </c>
      <c r="H155" s="39">
        <f t="shared" si="5"/>
        <v>0</v>
      </c>
      <c r="I155" s="43">
        <f>0.0000204*$I$230</f>
        <v>2.0400000000000001E-5</v>
      </c>
    </row>
    <row r="156" spans="1:9" x14ac:dyDescent="0.25">
      <c r="A156" s="15"/>
      <c r="B156" s="34">
        <v>148</v>
      </c>
      <c r="C156" s="42" t="s">
        <v>162</v>
      </c>
      <c r="D156" s="36" t="s">
        <v>177</v>
      </c>
      <c r="E156" s="41" t="s">
        <v>83</v>
      </c>
      <c r="F156" s="38">
        <v>5</v>
      </c>
      <c r="G156" s="39">
        <f t="shared" si="4"/>
        <v>0</v>
      </c>
      <c r="H156" s="39">
        <f t="shared" si="5"/>
        <v>0</v>
      </c>
      <c r="I156" s="43">
        <f>0.0000216*$I$230</f>
        <v>2.16E-5</v>
      </c>
    </row>
    <row r="157" spans="1:9" x14ac:dyDescent="0.25">
      <c r="A157" s="15"/>
      <c r="B157" s="34">
        <v>149</v>
      </c>
      <c r="C157" s="42" t="s">
        <v>171</v>
      </c>
      <c r="D157" s="36" t="s">
        <v>178</v>
      </c>
      <c r="E157" s="41" t="s">
        <v>83</v>
      </c>
      <c r="F157" s="38">
        <v>5</v>
      </c>
      <c r="G157" s="39">
        <f t="shared" si="4"/>
        <v>0</v>
      </c>
      <c r="H157" s="39">
        <f t="shared" si="5"/>
        <v>0</v>
      </c>
      <c r="I157" s="43">
        <f>0.0000236*$I$230</f>
        <v>2.3600000000000001E-5</v>
      </c>
    </row>
    <row r="158" spans="1:9" ht="47.25" x14ac:dyDescent="0.25">
      <c r="A158" s="15"/>
      <c r="B158" s="34">
        <v>150</v>
      </c>
      <c r="C158" s="35">
        <v>705</v>
      </c>
      <c r="D158" s="36" t="s">
        <v>179</v>
      </c>
      <c r="E158" s="41" t="s">
        <v>83</v>
      </c>
      <c r="F158" s="38">
        <v>5</v>
      </c>
      <c r="G158" s="39">
        <f t="shared" si="4"/>
        <v>0</v>
      </c>
      <c r="H158" s="39">
        <f t="shared" si="5"/>
        <v>0</v>
      </c>
      <c r="I158" s="43">
        <f>0.0000405*$I$230</f>
        <v>4.0500000000000002E-5</v>
      </c>
    </row>
    <row r="159" spans="1:9" ht="31.5" x14ac:dyDescent="0.25">
      <c r="A159" s="14"/>
      <c r="B159" s="34">
        <v>151</v>
      </c>
      <c r="C159" s="35">
        <v>706</v>
      </c>
      <c r="D159" s="36" t="s">
        <v>180</v>
      </c>
      <c r="E159" s="41" t="s">
        <v>71</v>
      </c>
      <c r="F159" s="38">
        <v>5</v>
      </c>
      <c r="G159" s="39">
        <f t="shared" si="4"/>
        <v>0</v>
      </c>
      <c r="H159" s="39">
        <f t="shared" si="5"/>
        <v>0</v>
      </c>
      <c r="I159" s="43">
        <f>0.0000449*$I$230</f>
        <v>4.49E-5</v>
      </c>
    </row>
    <row r="160" spans="1:9" ht="31.5" x14ac:dyDescent="0.25">
      <c r="A160" s="14"/>
      <c r="B160" s="34">
        <v>152</v>
      </c>
      <c r="C160" s="35">
        <v>707</v>
      </c>
      <c r="D160" s="36" t="s">
        <v>181</v>
      </c>
      <c r="E160" s="41" t="s">
        <v>92</v>
      </c>
      <c r="F160" s="38">
        <v>5</v>
      </c>
      <c r="G160" s="39">
        <f t="shared" si="4"/>
        <v>0</v>
      </c>
      <c r="H160" s="39">
        <f t="shared" si="5"/>
        <v>0</v>
      </c>
      <c r="I160" s="43">
        <f>0.0017752*$I$230</f>
        <v>1.7752E-3</v>
      </c>
    </row>
    <row r="161" spans="1:9" ht="69.75" customHeight="1" x14ac:dyDescent="0.25">
      <c r="A161" s="14"/>
      <c r="B161" s="34">
        <v>153</v>
      </c>
      <c r="C161" s="35">
        <v>800</v>
      </c>
      <c r="D161" s="36" t="s">
        <v>182</v>
      </c>
      <c r="E161" s="41" t="s">
        <v>15</v>
      </c>
      <c r="F161" s="38"/>
      <c r="G161" s="39"/>
      <c r="H161" s="39">
        <f t="shared" si="5"/>
        <v>0</v>
      </c>
      <c r="I161" s="43"/>
    </row>
    <row r="162" spans="1:9" ht="162" customHeight="1" x14ac:dyDescent="0.25">
      <c r="A162" s="14"/>
      <c r="B162" s="34">
        <v>154</v>
      </c>
      <c r="C162" s="35">
        <v>801</v>
      </c>
      <c r="D162" s="36" t="s">
        <v>183</v>
      </c>
      <c r="E162" s="41" t="s">
        <v>71</v>
      </c>
      <c r="F162" s="38">
        <v>10</v>
      </c>
      <c r="G162" s="39">
        <f t="shared" si="4"/>
        <v>0</v>
      </c>
      <c r="H162" s="39">
        <f t="shared" si="5"/>
        <v>0</v>
      </c>
      <c r="I162" s="43">
        <f>0.000039*$I$230</f>
        <v>3.8999999999999999E-5</v>
      </c>
    </row>
    <row r="163" spans="1:9" ht="147" customHeight="1" x14ac:dyDescent="0.25">
      <c r="A163" s="14"/>
      <c r="B163" s="34">
        <v>155</v>
      </c>
      <c r="C163" s="35">
        <v>803</v>
      </c>
      <c r="D163" s="36" t="s">
        <v>184</v>
      </c>
      <c r="E163" s="41" t="s">
        <v>18</v>
      </c>
      <c r="F163" s="38">
        <v>9</v>
      </c>
      <c r="G163" s="39">
        <f t="shared" si="4"/>
        <v>0</v>
      </c>
      <c r="H163" s="39">
        <f t="shared" si="5"/>
        <v>0</v>
      </c>
      <c r="I163" s="43">
        <f>0.0010074*$I$230</f>
        <v>1.0074000000000001E-3</v>
      </c>
    </row>
    <row r="164" spans="1:9" ht="126" customHeight="1" x14ac:dyDescent="0.25">
      <c r="A164" s="14"/>
      <c r="B164" s="34">
        <v>156</v>
      </c>
      <c r="C164" s="48">
        <v>804</v>
      </c>
      <c r="D164" s="36" t="s">
        <v>185</v>
      </c>
      <c r="E164" s="41" t="s">
        <v>18</v>
      </c>
      <c r="F164" s="38">
        <v>15</v>
      </c>
      <c r="G164" s="39">
        <f t="shared" si="4"/>
        <v>0</v>
      </c>
      <c r="H164" s="39">
        <f t="shared" si="5"/>
        <v>0</v>
      </c>
      <c r="I164" s="43">
        <f>0.0039869*$I$230</f>
        <v>3.9868999999999998E-3</v>
      </c>
    </row>
    <row r="165" spans="1:9" ht="131.25" customHeight="1" x14ac:dyDescent="0.25">
      <c r="A165" s="18"/>
      <c r="B165" s="34">
        <v>157</v>
      </c>
      <c r="C165" s="48">
        <v>805</v>
      </c>
      <c r="D165" s="36" t="s">
        <v>186</v>
      </c>
      <c r="E165" s="41" t="s">
        <v>18</v>
      </c>
      <c r="F165" s="38">
        <v>1</v>
      </c>
      <c r="G165" s="39">
        <f t="shared" si="4"/>
        <v>0</v>
      </c>
      <c r="H165" s="39">
        <f t="shared" si="5"/>
        <v>0</v>
      </c>
      <c r="I165" s="43">
        <f>0.0004395*$I$230</f>
        <v>4.395E-4</v>
      </c>
    </row>
    <row r="166" spans="1:9" ht="47.25" x14ac:dyDescent="0.25">
      <c r="A166" s="18"/>
      <c r="B166" s="34">
        <v>158</v>
      </c>
      <c r="C166" s="48">
        <v>806</v>
      </c>
      <c r="D166" s="36" t="s">
        <v>187</v>
      </c>
      <c r="E166" s="41" t="s">
        <v>134</v>
      </c>
      <c r="F166" s="38">
        <v>5</v>
      </c>
      <c r="G166" s="39">
        <f t="shared" si="4"/>
        <v>0</v>
      </c>
      <c r="H166" s="39">
        <f t="shared" si="5"/>
        <v>0</v>
      </c>
      <c r="I166" s="43">
        <f>0.000071*$I$230</f>
        <v>7.1000000000000005E-5</v>
      </c>
    </row>
    <row r="167" spans="1:9" ht="102.75" customHeight="1" x14ac:dyDescent="0.25">
      <c r="A167" s="18"/>
      <c r="B167" s="34">
        <v>159</v>
      </c>
      <c r="C167" s="35">
        <v>1000</v>
      </c>
      <c r="D167" s="36" t="s">
        <v>188</v>
      </c>
      <c r="E167" s="41" t="s">
        <v>15</v>
      </c>
      <c r="F167" s="38"/>
      <c r="G167" s="39"/>
      <c r="H167" s="39">
        <f t="shared" si="5"/>
        <v>0</v>
      </c>
      <c r="I167" s="43"/>
    </row>
    <row r="168" spans="1:9" ht="84" customHeight="1" x14ac:dyDescent="0.25">
      <c r="A168" s="14"/>
      <c r="B168" s="34">
        <v>160</v>
      </c>
      <c r="C168" s="35">
        <v>1001</v>
      </c>
      <c r="D168" s="36" t="s">
        <v>189</v>
      </c>
      <c r="E168" s="41" t="s">
        <v>15</v>
      </c>
      <c r="F168" s="38"/>
      <c r="G168" s="39"/>
      <c r="H168" s="39">
        <f t="shared" si="5"/>
        <v>0</v>
      </c>
      <c r="I168" s="43"/>
    </row>
    <row r="169" spans="1:9" ht="31.5" x14ac:dyDescent="0.25">
      <c r="A169" s="14"/>
      <c r="B169" s="34">
        <v>161</v>
      </c>
      <c r="C169" s="42" t="s">
        <v>16</v>
      </c>
      <c r="D169" s="36" t="s">
        <v>190</v>
      </c>
      <c r="E169" s="41" t="s">
        <v>18</v>
      </c>
      <c r="F169" s="38">
        <v>125</v>
      </c>
      <c r="G169" s="39">
        <f t="shared" si="4"/>
        <v>0</v>
      </c>
      <c r="H169" s="39">
        <f t="shared" si="5"/>
        <v>0</v>
      </c>
      <c r="I169" s="43">
        <f>0.0043001*$I$230</f>
        <v>4.3001000000000003E-3</v>
      </c>
    </row>
    <row r="170" spans="1:9" ht="47.25" x14ac:dyDescent="0.25">
      <c r="A170" s="15"/>
      <c r="B170" s="34">
        <v>162</v>
      </c>
      <c r="C170" s="35">
        <v>1002</v>
      </c>
      <c r="D170" s="36" t="s">
        <v>191</v>
      </c>
      <c r="E170" s="41" t="s">
        <v>15</v>
      </c>
      <c r="F170" s="38"/>
      <c r="G170" s="39"/>
      <c r="H170" s="39">
        <f t="shared" si="5"/>
        <v>0</v>
      </c>
      <c r="I170" s="43"/>
    </row>
    <row r="171" spans="1:9" ht="31.5" x14ac:dyDescent="0.25">
      <c r="A171" s="14"/>
      <c r="B171" s="34">
        <v>163</v>
      </c>
      <c r="C171" s="42" t="s">
        <v>16</v>
      </c>
      <c r="D171" s="36" t="s">
        <v>190</v>
      </c>
      <c r="E171" s="41" t="s">
        <v>18</v>
      </c>
      <c r="F171" s="38">
        <v>3870.5482969999998</v>
      </c>
      <c r="G171" s="39">
        <f t="shared" si="4"/>
        <v>0</v>
      </c>
      <c r="H171" s="39">
        <f t="shared" si="5"/>
        <v>0</v>
      </c>
      <c r="I171" s="43">
        <f>0.1611177*$I$230</f>
        <v>0.1611177</v>
      </c>
    </row>
    <row r="172" spans="1:9" ht="113.25" customHeight="1" x14ac:dyDescent="0.25">
      <c r="A172" s="15"/>
      <c r="B172" s="34">
        <v>164</v>
      </c>
      <c r="C172" s="35">
        <v>1003</v>
      </c>
      <c r="D172" s="36" t="s">
        <v>192</v>
      </c>
      <c r="E172" s="41" t="s">
        <v>15</v>
      </c>
      <c r="F172" s="38"/>
      <c r="G172" s="39"/>
      <c r="H172" s="39">
        <f t="shared" si="5"/>
        <v>0</v>
      </c>
      <c r="I172" s="43"/>
    </row>
    <row r="173" spans="1:9" ht="31.5" x14ac:dyDescent="0.25">
      <c r="A173" s="14"/>
      <c r="B173" s="34">
        <v>165</v>
      </c>
      <c r="C173" s="42" t="s">
        <v>16</v>
      </c>
      <c r="D173" s="36" t="s">
        <v>190</v>
      </c>
      <c r="E173" s="41" t="s">
        <v>71</v>
      </c>
      <c r="F173" s="38">
        <v>250</v>
      </c>
      <c r="G173" s="39">
        <f t="shared" si="4"/>
        <v>0</v>
      </c>
      <c r="H173" s="39">
        <f t="shared" si="5"/>
        <v>0</v>
      </c>
      <c r="I173" s="43">
        <f>0.0012751*$I$230</f>
        <v>1.2750999999999999E-3</v>
      </c>
    </row>
    <row r="174" spans="1:9" ht="47.25" x14ac:dyDescent="0.25">
      <c r="A174" s="15"/>
      <c r="B174" s="34">
        <v>166</v>
      </c>
      <c r="C174" s="35">
        <v>1005</v>
      </c>
      <c r="D174" s="36" t="s">
        <v>193</v>
      </c>
      <c r="E174" s="41" t="s">
        <v>18</v>
      </c>
      <c r="F174" s="38">
        <v>60</v>
      </c>
      <c r="G174" s="39">
        <f t="shared" si="4"/>
        <v>0</v>
      </c>
      <c r="H174" s="39">
        <f t="shared" si="5"/>
        <v>0</v>
      </c>
      <c r="I174" s="43">
        <f>0.0005418*$I$230</f>
        <v>5.4180000000000005E-4</v>
      </c>
    </row>
    <row r="175" spans="1:9" ht="63" x14ac:dyDescent="0.25">
      <c r="A175" s="14"/>
      <c r="B175" s="34">
        <v>167</v>
      </c>
      <c r="C175" s="35">
        <v>1006</v>
      </c>
      <c r="D175" s="36" t="s">
        <v>194</v>
      </c>
      <c r="E175" s="41" t="s">
        <v>15</v>
      </c>
      <c r="F175" s="38"/>
      <c r="G175" s="39"/>
      <c r="H175" s="39">
        <f t="shared" si="5"/>
        <v>0</v>
      </c>
      <c r="I175" s="43"/>
    </row>
    <row r="176" spans="1:9" ht="31.5" x14ac:dyDescent="0.25">
      <c r="A176" s="14"/>
      <c r="B176" s="34">
        <v>168</v>
      </c>
      <c r="C176" s="42" t="s">
        <v>16</v>
      </c>
      <c r="D176" s="36" t="s">
        <v>190</v>
      </c>
      <c r="E176" s="41" t="s">
        <v>18</v>
      </c>
      <c r="F176" s="38">
        <v>30</v>
      </c>
      <c r="G176" s="39">
        <f t="shared" si="4"/>
        <v>0</v>
      </c>
      <c r="H176" s="39">
        <f t="shared" si="5"/>
        <v>0</v>
      </c>
      <c r="I176" s="43">
        <f>0.0010752*$I$230</f>
        <v>1.0751999999999999E-3</v>
      </c>
    </row>
    <row r="177" spans="1:9" ht="31.5" x14ac:dyDescent="0.25">
      <c r="A177" s="15"/>
      <c r="B177" s="34">
        <v>169</v>
      </c>
      <c r="C177" s="35">
        <v>1008</v>
      </c>
      <c r="D177" s="36" t="s">
        <v>195</v>
      </c>
      <c r="E177" s="41" t="s">
        <v>18</v>
      </c>
      <c r="F177" s="38">
        <v>30</v>
      </c>
      <c r="G177" s="39">
        <f t="shared" si="4"/>
        <v>0</v>
      </c>
      <c r="H177" s="39">
        <f t="shared" si="5"/>
        <v>0</v>
      </c>
      <c r="I177" s="43">
        <f>0.00032*$I$230</f>
        <v>3.2000000000000003E-4</v>
      </c>
    </row>
    <row r="178" spans="1:9" ht="69" customHeight="1" x14ac:dyDescent="0.25">
      <c r="A178" s="14"/>
      <c r="B178" s="34">
        <v>170</v>
      </c>
      <c r="C178" s="35">
        <v>1009</v>
      </c>
      <c r="D178" s="36" t="s">
        <v>196</v>
      </c>
      <c r="E178" s="41" t="s">
        <v>71</v>
      </c>
      <c r="F178" s="38">
        <v>400</v>
      </c>
      <c r="G178" s="39">
        <f t="shared" si="4"/>
        <v>0</v>
      </c>
      <c r="H178" s="39">
        <f t="shared" si="5"/>
        <v>0</v>
      </c>
      <c r="I178" s="43">
        <f>0.0001884*$I$230</f>
        <v>1.884E-4</v>
      </c>
    </row>
    <row r="179" spans="1:9" ht="100.5" customHeight="1" x14ac:dyDescent="0.25">
      <c r="A179" s="14"/>
      <c r="B179" s="34">
        <v>171</v>
      </c>
      <c r="C179" s="35">
        <v>1010</v>
      </c>
      <c r="D179" s="36" t="s">
        <v>197</v>
      </c>
      <c r="E179" s="41" t="s">
        <v>71</v>
      </c>
      <c r="F179" s="38">
        <v>90</v>
      </c>
      <c r="G179" s="39">
        <f t="shared" si="4"/>
        <v>0</v>
      </c>
      <c r="H179" s="39">
        <f t="shared" si="5"/>
        <v>0</v>
      </c>
      <c r="I179" s="43">
        <f>0.000459*$I$230</f>
        <v>4.5899999999999999E-4</v>
      </c>
    </row>
    <row r="180" spans="1:9" x14ac:dyDescent="0.25">
      <c r="A180" s="14"/>
      <c r="B180" s="34">
        <v>172</v>
      </c>
      <c r="C180" s="35">
        <v>1011</v>
      </c>
      <c r="D180" s="36" t="s">
        <v>198</v>
      </c>
      <c r="E180" s="41" t="s">
        <v>18</v>
      </c>
      <c r="F180" s="38">
        <v>30</v>
      </c>
      <c r="G180" s="39">
        <f t="shared" si="4"/>
        <v>0</v>
      </c>
      <c r="H180" s="39">
        <f t="shared" si="5"/>
        <v>0</v>
      </c>
      <c r="I180" s="43">
        <f>0.0001789*$I$230</f>
        <v>1.7890000000000001E-4</v>
      </c>
    </row>
    <row r="181" spans="1:9" ht="99.75" customHeight="1" x14ac:dyDescent="0.25">
      <c r="A181" s="14"/>
      <c r="B181" s="34">
        <v>173</v>
      </c>
      <c r="C181" s="35">
        <v>1100</v>
      </c>
      <c r="D181" s="36" t="s">
        <v>199</v>
      </c>
      <c r="E181" s="41" t="s">
        <v>15</v>
      </c>
      <c r="F181" s="38"/>
      <c r="G181" s="39"/>
      <c r="H181" s="39">
        <f t="shared" si="5"/>
        <v>0</v>
      </c>
      <c r="I181" s="43"/>
    </row>
    <row r="182" spans="1:9" ht="99" customHeight="1" x14ac:dyDescent="0.25">
      <c r="A182" s="14"/>
      <c r="B182" s="34">
        <v>174</v>
      </c>
      <c r="C182" s="35">
        <v>1101</v>
      </c>
      <c r="D182" s="36" t="s">
        <v>200</v>
      </c>
      <c r="E182" s="41" t="s">
        <v>15</v>
      </c>
      <c r="F182" s="38"/>
      <c r="G182" s="39"/>
      <c r="H182" s="39">
        <f t="shared" si="5"/>
        <v>0</v>
      </c>
      <c r="I182" s="43"/>
    </row>
    <row r="183" spans="1:9" x14ac:dyDescent="0.25">
      <c r="A183" s="14"/>
      <c r="B183" s="34">
        <v>175</v>
      </c>
      <c r="C183" s="42" t="s">
        <v>16</v>
      </c>
      <c r="D183" s="36" t="s">
        <v>201</v>
      </c>
      <c r="E183" s="41" t="s">
        <v>71</v>
      </c>
      <c r="F183" s="38">
        <v>200</v>
      </c>
      <c r="G183" s="39">
        <f t="shared" si="4"/>
        <v>0</v>
      </c>
      <c r="H183" s="39">
        <f t="shared" si="5"/>
        <v>0</v>
      </c>
      <c r="I183" s="43">
        <f>0.0003061* $I$230</f>
        <v>3.0610000000000001E-4</v>
      </c>
    </row>
    <row r="184" spans="1:9" ht="105.75" customHeight="1" x14ac:dyDescent="0.25">
      <c r="A184" s="15"/>
      <c r="B184" s="34">
        <v>176</v>
      </c>
      <c r="C184" s="48">
        <v>1200</v>
      </c>
      <c r="D184" s="36" t="s">
        <v>202</v>
      </c>
      <c r="E184" s="41" t="s">
        <v>15</v>
      </c>
      <c r="F184" s="38"/>
      <c r="G184" s="39"/>
      <c r="H184" s="39">
        <f t="shared" si="5"/>
        <v>0</v>
      </c>
      <c r="I184" s="43"/>
    </row>
    <row r="185" spans="1:9" ht="115.5" customHeight="1" x14ac:dyDescent="0.25">
      <c r="A185" s="18"/>
      <c r="B185" s="34">
        <v>177</v>
      </c>
      <c r="C185" s="47" t="s">
        <v>203</v>
      </c>
      <c r="D185" s="36" t="s">
        <v>204</v>
      </c>
      <c r="E185" s="41" t="s">
        <v>71</v>
      </c>
      <c r="F185" s="38">
        <v>19430</v>
      </c>
      <c r="G185" s="39">
        <f t="shared" si="4"/>
        <v>0</v>
      </c>
      <c r="H185" s="39">
        <f t="shared" si="5"/>
        <v>0</v>
      </c>
      <c r="I185" s="43">
        <f>0.0496458* $I$230</f>
        <v>4.9645799999999997E-2</v>
      </c>
    </row>
    <row r="186" spans="1:9" ht="31.5" x14ac:dyDescent="0.25">
      <c r="A186" s="17"/>
      <c r="B186" s="34">
        <v>178</v>
      </c>
      <c r="C186" s="47" t="s">
        <v>205</v>
      </c>
      <c r="D186" s="36" t="s">
        <v>206</v>
      </c>
      <c r="E186" s="41" t="s">
        <v>71</v>
      </c>
      <c r="F186" s="38">
        <v>16400</v>
      </c>
      <c r="G186" s="39">
        <f t="shared" si="4"/>
        <v>0</v>
      </c>
      <c r="H186" s="39">
        <f t="shared" si="5"/>
        <v>0</v>
      </c>
      <c r="I186" s="43">
        <f>0.0168453* $I$230</f>
        <v>1.6845300000000001E-2</v>
      </c>
    </row>
    <row r="187" spans="1:9" x14ac:dyDescent="0.25">
      <c r="A187" s="17"/>
      <c r="B187" s="34">
        <v>179</v>
      </c>
      <c r="C187" s="48">
        <v>1204</v>
      </c>
      <c r="D187" s="36" t="s">
        <v>207</v>
      </c>
      <c r="E187" s="41" t="s">
        <v>71</v>
      </c>
      <c r="F187" s="38">
        <v>2000</v>
      </c>
      <c r="G187" s="39">
        <f t="shared" si="4"/>
        <v>0</v>
      </c>
      <c r="H187" s="39">
        <f t="shared" si="5"/>
        <v>0</v>
      </c>
      <c r="I187" s="43">
        <f>0.0019831* $I$230</f>
        <v>1.9830999999999998E-3</v>
      </c>
    </row>
    <row r="188" spans="1:9" x14ac:dyDescent="0.25">
      <c r="A188" s="18"/>
      <c r="B188" s="34">
        <v>180</v>
      </c>
      <c r="C188" s="47" t="s">
        <v>208</v>
      </c>
      <c r="D188" s="36" t="s">
        <v>209</v>
      </c>
      <c r="E188" s="41" t="s">
        <v>71</v>
      </c>
      <c r="F188" s="38">
        <v>2000</v>
      </c>
      <c r="G188" s="39">
        <f t="shared" si="4"/>
        <v>0</v>
      </c>
      <c r="H188" s="39">
        <f t="shared" si="5"/>
        <v>0</v>
      </c>
      <c r="I188" s="43">
        <f>0.0019831* $I$230</f>
        <v>1.9830999999999998E-3</v>
      </c>
    </row>
    <row r="189" spans="1:9" ht="31.5" x14ac:dyDescent="0.25">
      <c r="A189" s="17"/>
      <c r="B189" s="34">
        <v>181</v>
      </c>
      <c r="C189" s="48">
        <v>1205</v>
      </c>
      <c r="D189" s="36" t="s">
        <v>210</v>
      </c>
      <c r="E189" s="41" t="s">
        <v>71</v>
      </c>
      <c r="F189" s="38">
        <v>100</v>
      </c>
      <c r="G189" s="39">
        <f t="shared" si="4"/>
        <v>0</v>
      </c>
      <c r="H189" s="39">
        <f t="shared" si="5"/>
        <v>0</v>
      </c>
      <c r="I189" s="43">
        <f>0.0000923* $I$230</f>
        <v>9.2299999999999994E-5</v>
      </c>
    </row>
    <row r="190" spans="1:9" ht="63" x14ac:dyDescent="0.25">
      <c r="A190" s="18"/>
      <c r="B190" s="34">
        <v>182</v>
      </c>
      <c r="C190" s="48">
        <v>1207</v>
      </c>
      <c r="D190" s="36" t="s">
        <v>211</v>
      </c>
      <c r="E190" s="41" t="s">
        <v>74</v>
      </c>
      <c r="F190" s="38">
        <v>50</v>
      </c>
      <c r="G190" s="39">
        <f t="shared" si="4"/>
        <v>0</v>
      </c>
      <c r="H190" s="39">
        <f t="shared" si="5"/>
        <v>0</v>
      </c>
      <c r="I190" s="43">
        <f>0.0000096* $I$230</f>
        <v>9.5999999999999996E-6</v>
      </c>
    </row>
    <row r="191" spans="1:9" ht="144.75" customHeight="1" x14ac:dyDescent="0.25">
      <c r="A191" s="18"/>
      <c r="B191" s="34">
        <v>183</v>
      </c>
      <c r="C191" s="48">
        <v>1208</v>
      </c>
      <c r="D191" s="36" t="s">
        <v>212</v>
      </c>
      <c r="E191" s="41" t="s">
        <v>71</v>
      </c>
      <c r="F191" s="38">
        <v>60</v>
      </c>
      <c r="G191" s="39">
        <f t="shared" si="4"/>
        <v>0</v>
      </c>
      <c r="H191" s="39">
        <f t="shared" si="5"/>
        <v>0</v>
      </c>
      <c r="I191" s="43">
        <f>0.0001896* $I$230</f>
        <v>1.896E-4</v>
      </c>
    </row>
    <row r="192" spans="1:9" ht="83.25" customHeight="1" x14ac:dyDescent="0.25">
      <c r="A192" s="18"/>
      <c r="B192" s="34">
        <v>184</v>
      </c>
      <c r="C192" s="47" t="s">
        <v>213</v>
      </c>
      <c r="D192" s="36" t="s">
        <v>214</v>
      </c>
      <c r="E192" s="41" t="s">
        <v>74</v>
      </c>
      <c r="F192" s="38">
        <v>800</v>
      </c>
      <c r="G192" s="39">
        <f t="shared" si="4"/>
        <v>0</v>
      </c>
      <c r="H192" s="39">
        <f t="shared" si="5"/>
        <v>0</v>
      </c>
      <c r="I192" s="43">
        <f>0.0005425* $I$230</f>
        <v>5.4250000000000001E-4</v>
      </c>
    </row>
    <row r="193" spans="1:9" ht="103.5" customHeight="1" x14ac:dyDescent="0.25">
      <c r="A193" s="17"/>
      <c r="B193" s="34">
        <v>185</v>
      </c>
      <c r="C193" s="48">
        <v>1400</v>
      </c>
      <c r="D193" s="36" t="s">
        <v>215</v>
      </c>
      <c r="E193" s="41" t="s">
        <v>15</v>
      </c>
      <c r="F193" s="38"/>
      <c r="G193" s="39"/>
      <c r="H193" s="39">
        <f t="shared" si="5"/>
        <v>0</v>
      </c>
      <c r="I193" s="43"/>
    </row>
    <row r="194" spans="1:9" ht="179.25" customHeight="1" x14ac:dyDescent="0.25">
      <c r="A194" s="18"/>
      <c r="B194" s="34">
        <v>186</v>
      </c>
      <c r="C194" s="47" t="s">
        <v>216</v>
      </c>
      <c r="D194" s="36" t="s">
        <v>217</v>
      </c>
      <c r="E194" s="41" t="s">
        <v>71</v>
      </c>
      <c r="F194" s="38">
        <v>20754</v>
      </c>
      <c r="G194" s="39">
        <f t="shared" si="4"/>
        <v>0</v>
      </c>
      <c r="H194" s="39">
        <f t="shared" si="5"/>
        <v>0</v>
      </c>
      <c r="I194" s="43">
        <f>0.0592863* $I$230</f>
        <v>5.92863E-2</v>
      </c>
    </row>
    <row r="195" spans="1:9" ht="196.5" customHeight="1" x14ac:dyDescent="0.25">
      <c r="A195" s="17"/>
      <c r="B195" s="34">
        <v>187</v>
      </c>
      <c r="C195" s="48">
        <v>1402</v>
      </c>
      <c r="D195" s="36" t="s">
        <v>218</v>
      </c>
      <c r="E195" s="41" t="s">
        <v>71</v>
      </c>
      <c r="F195" s="38">
        <v>145</v>
      </c>
      <c r="G195" s="39">
        <f t="shared" si="4"/>
        <v>0</v>
      </c>
      <c r="H195" s="39">
        <f t="shared" si="5"/>
        <v>0</v>
      </c>
      <c r="I195" s="43">
        <f>0.0003711* $I$230</f>
        <v>3.7110000000000002E-4</v>
      </c>
    </row>
    <row r="196" spans="1:9" ht="95.25" customHeight="1" x14ac:dyDescent="0.25">
      <c r="A196" s="17"/>
      <c r="B196" s="34">
        <v>188</v>
      </c>
      <c r="C196" s="35">
        <v>1800</v>
      </c>
      <c r="D196" s="36" t="s">
        <v>219</v>
      </c>
      <c r="E196" s="41" t="s">
        <v>15</v>
      </c>
      <c r="F196" s="38"/>
      <c r="G196" s="39"/>
      <c r="H196" s="39">
        <f t="shared" si="5"/>
        <v>0</v>
      </c>
      <c r="I196" s="43"/>
    </row>
    <row r="197" spans="1:9" ht="133.5" customHeight="1" x14ac:dyDescent="0.25">
      <c r="A197" s="18"/>
      <c r="B197" s="34">
        <v>189</v>
      </c>
      <c r="C197" s="35">
        <v>1801</v>
      </c>
      <c r="D197" s="36" t="s">
        <v>220</v>
      </c>
      <c r="E197" s="41" t="s">
        <v>18</v>
      </c>
      <c r="F197" s="38">
        <v>5650</v>
      </c>
      <c r="G197" s="39">
        <f t="shared" si="4"/>
        <v>0</v>
      </c>
      <c r="H197" s="39">
        <f t="shared" si="5"/>
        <v>0</v>
      </c>
      <c r="I197" s="43">
        <f>0.0602595* $I$230</f>
        <v>6.0259500000000001E-2</v>
      </c>
    </row>
    <row r="198" spans="1:9" x14ac:dyDescent="0.25">
      <c r="A198" s="14"/>
      <c r="B198" s="34">
        <v>190</v>
      </c>
      <c r="C198" s="35">
        <v>1802</v>
      </c>
      <c r="D198" s="36" t="s">
        <v>221</v>
      </c>
      <c r="E198" s="41" t="s">
        <v>18</v>
      </c>
      <c r="F198" s="38">
        <v>2400</v>
      </c>
      <c r="G198" s="39">
        <f t="shared" si="4"/>
        <v>0</v>
      </c>
      <c r="H198" s="39">
        <f t="shared" si="5"/>
        <v>0</v>
      </c>
      <c r="I198" s="43">
        <f>0.0360231* $I$230</f>
        <v>3.6023100000000002E-2</v>
      </c>
    </row>
    <row r="199" spans="1:9" s="3" customFormat="1" ht="84.75" customHeight="1" x14ac:dyDescent="0.25">
      <c r="A199" s="14"/>
      <c r="B199" s="34">
        <v>191</v>
      </c>
      <c r="C199" s="48">
        <v>1807</v>
      </c>
      <c r="D199" s="36" t="s">
        <v>222</v>
      </c>
      <c r="E199" s="41" t="s">
        <v>71</v>
      </c>
      <c r="F199" s="50">
        <v>10</v>
      </c>
      <c r="G199" s="39">
        <f t="shared" si="4"/>
        <v>0</v>
      </c>
      <c r="H199" s="39">
        <f t="shared" si="5"/>
        <v>0</v>
      </c>
      <c r="I199" s="43">
        <f>0.0000076* $I$230</f>
        <v>7.6000000000000001E-6</v>
      </c>
    </row>
    <row r="200" spans="1:9" ht="96.75" customHeight="1" x14ac:dyDescent="0.25">
      <c r="A200" s="14"/>
      <c r="B200" s="34">
        <v>192</v>
      </c>
      <c r="C200" s="47" t="s">
        <v>223</v>
      </c>
      <c r="D200" s="36" t="s">
        <v>224</v>
      </c>
      <c r="E200" s="41" t="s">
        <v>92</v>
      </c>
      <c r="F200" s="38">
        <v>62</v>
      </c>
      <c r="G200" s="39">
        <f t="shared" si="4"/>
        <v>0</v>
      </c>
      <c r="H200" s="39">
        <f t="shared" si="5"/>
        <v>0</v>
      </c>
      <c r="I200" s="43">
        <f>0.0035014* $I$230</f>
        <v>3.5014E-3</v>
      </c>
    </row>
    <row r="201" spans="1:9" ht="55.5" customHeight="1" x14ac:dyDescent="0.25">
      <c r="A201" s="14"/>
      <c r="B201" s="34">
        <v>193</v>
      </c>
      <c r="C201" s="48">
        <v>1811</v>
      </c>
      <c r="D201" s="36" t="s">
        <v>225</v>
      </c>
      <c r="E201" s="41" t="s">
        <v>83</v>
      </c>
      <c r="F201" s="38">
        <v>30</v>
      </c>
      <c r="G201" s="39">
        <f t="shared" si="4"/>
        <v>0</v>
      </c>
      <c r="H201" s="39">
        <f t="shared" si="5"/>
        <v>0</v>
      </c>
      <c r="I201" s="43">
        <f>0.0004977* $I$230</f>
        <v>4.9770000000000001E-4</v>
      </c>
    </row>
    <row r="202" spans="1:9" ht="73.5" customHeight="1" x14ac:dyDescent="0.25">
      <c r="A202" s="18"/>
      <c r="B202" s="34">
        <v>194</v>
      </c>
      <c r="C202" s="48">
        <v>1812</v>
      </c>
      <c r="D202" s="36" t="s">
        <v>226</v>
      </c>
      <c r="E202" s="41" t="s">
        <v>83</v>
      </c>
      <c r="F202" s="38">
        <v>50</v>
      </c>
      <c r="G202" s="39">
        <f t="shared" si="4"/>
        <v>0</v>
      </c>
      <c r="H202" s="39">
        <f t="shared" si="5"/>
        <v>0</v>
      </c>
      <c r="I202" s="43">
        <f>0.0007533* $I$230</f>
        <v>7.5330000000000004E-4</v>
      </c>
    </row>
    <row r="203" spans="1:9" ht="36" customHeight="1" x14ac:dyDescent="0.25">
      <c r="A203" s="17"/>
      <c r="B203" s="34">
        <v>195</v>
      </c>
      <c r="C203" s="48">
        <v>1815</v>
      </c>
      <c r="D203" s="36" t="s">
        <v>227</v>
      </c>
      <c r="E203" s="41" t="s">
        <v>134</v>
      </c>
      <c r="F203" s="38">
        <v>50</v>
      </c>
      <c r="G203" s="39">
        <f t="shared" si="4"/>
        <v>0</v>
      </c>
      <c r="H203" s="39">
        <f t="shared" si="5"/>
        <v>0</v>
      </c>
      <c r="I203" s="43">
        <f>0.0000195* $I$230</f>
        <v>1.95E-5</v>
      </c>
    </row>
    <row r="204" spans="1:9" ht="87.75" customHeight="1" x14ac:dyDescent="0.25">
      <c r="A204" s="17"/>
      <c r="B204" s="34">
        <v>196</v>
      </c>
      <c r="C204" s="35">
        <v>1824</v>
      </c>
      <c r="D204" s="36" t="s">
        <v>228</v>
      </c>
      <c r="E204" s="41" t="s">
        <v>15</v>
      </c>
      <c r="F204" s="38"/>
      <c r="G204" s="39"/>
      <c r="H204" s="39">
        <f t="shared" ref="H204:H229" si="6">I204*$H$231</f>
        <v>0</v>
      </c>
      <c r="I204" s="43"/>
    </row>
    <row r="205" spans="1:9" x14ac:dyDescent="0.25">
      <c r="A205" s="18"/>
      <c r="B205" s="34">
        <v>197</v>
      </c>
      <c r="C205" s="42" t="s">
        <v>16</v>
      </c>
      <c r="D205" s="36" t="s">
        <v>229</v>
      </c>
      <c r="E205" s="41" t="s">
        <v>230</v>
      </c>
      <c r="F205" s="38">
        <v>1</v>
      </c>
      <c r="G205" s="39">
        <f t="shared" ref="G204:G229" si="7">H205/F205</f>
        <v>0</v>
      </c>
      <c r="H205" s="39">
        <f t="shared" si="6"/>
        <v>0</v>
      </c>
      <c r="I205" s="43">
        <f>0.0000038* $I$230</f>
        <v>3.8E-6</v>
      </c>
    </row>
    <row r="206" spans="1:9" x14ac:dyDescent="0.25">
      <c r="A206" s="18"/>
      <c r="B206" s="34">
        <v>198</v>
      </c>
      <c r="C206" s="42" t="s">
        <v>19</v>
      </c>
      <c r="D206" s="36" t="s">
        <v>231</v>
      </c>
      <c r="E206" s="41" t="s">
        <v>18</v>
      </c>
      <c r="F206" s="38">
        <v>18</v>
      </c>
      <c r="G206" s="39">
        <f t="shared" si="7"/>
        <v>0</v>
      </c>
      <c r="H206" s="39">
        <f t="shared" si="6"/>
        <v>0</v>
      </c>
      <c r="I206" s="43">
        <f>0.0000127* $I$230</f>
        <v>1.27E-5</v>
      </c>
    </row>
    <row r="207" spans="1:9" ht="38.25" customHeight="1" x14ac:dyDescent="0.25">
      <c r="A207" s="18"/>
      <c r="B207" s="34">
        <v>199</v>
      </c>
      <c r="C207" s="42" t="s">
        <v>232</v>
      </c>
      <c r="D207" s="36" t="s">
        <v>233</v>
      </c>
      <c r="E207" s="41" t="s">
        <v>71</v>
      </c>
      <c r="F207" s="38">
        <v>100</v>
      </c>
      <c r="G207" s="39">
        <f t="shared" si="7"/>
        <v>0</v>
      </c>
      <c r="H207" s="39">
        <f t="shared" si="6"/>
        <v>0</v>
      </c>
      <c r="I207" s="43">
        <f>0.0000387* $I$230</f>
        <v>3.8699999999999999E-5</v>
      </c>
    </row>
    <row r="208" spans="1:9" s="3" customFormat="1" ht="88.5" customHeight="1" x14ac:dyDescent="0.25">
      <c r="A208" s="18"/>
      <c r="B208" s="34">
        <v>200</v>
      </c>
      <c r="C208" s="42" t="s">
        <v>234</v>
      </c>
      <c r="D208" s="36" t="s">
        <v>235</v>
      </c>
      <c r="E208" s="41" t="s">
        <v>134</v>
      </c>
      <c r="F208" s="50">
        <v>2</v>
      </c>
      <c r="G208" s="39">
        <f t="shared" si="7"/>
        <v>0</v>
      </c>
      <c r="H208" s="39">
        <f t="shared" si="6"/>
        <v>0</v>
      </c>
      <c r="I208" s="43">
        <f>0.0000278* $I$230</f>
        <v>2.7800000000000001E-5</v>
      </c>
    </row>
    <row r="209" spans="1:9" ht="88.5" customHeight="1" x14ac:dyDescent="0.25">
      <c r="A209" s="14"/>
      <c r="B209" s="34">
        <v>201</v>
      </c>
      <c r="C209" s="42" t="s">
        <v>236</v>
      </c>
      <c r="D209" s="36" t="s">
        <v>237</v>
      </c>
      <c r="E209" s="41" t="s">
        <v>18</v>
      </c>
      <c r="F209" s="38">
        <v>25</v>
      </c>
      <c r="G209" s="39">
        <f t="shared" si="7"/>
        <v>0</v>
      </c>
      <c r="H209" s="39">
        <f t="shared" si="6"/>
        <v>0</v>
      </c>
      <c r="I209" s="43">
        <f>0.0001724* $I$230</f>
        <v>1.7239999999999999E-4</v>
      </c>
    </row>
    <row r="210" spans="1:9" ht="70.5" customHeight="1" x14ac:dyDescent="0.25">
      <c r="A210" s="15"/>
      <c r="B210" s="34">
        <v>202</v>
      </c>
      <c r="C210" s="42" t="s">
        <v>238</v>
      </c>
      <c r="D210" s="36" t="s">
        <v>239</v>
      </c>
      <c r="E210" s="41" t="s">
        <v>15</v>
      </c>
      <c r="F210" s="38"/>
      <c r="G210" s="39"/>
      <c r="H210" s="39">
        <f t="shared" si="6"/>
        <v>0</v>
      </c>
      <c r="I210" s="43"/>
    </row>
    <row r="211" spans="1:9" x14ac:dyDescent="0.25">
      <c r="A211" s="15"/>
      <c r="B211" s="34">
        <v>203</v>
      </c>
      <c r="C211" s="42" t="s">
        <v>16</v>
      </c>
      <c r="D211" s="36" t="s">
        <v>240</v>
      </c>
      <c r="E211" s="41" t="s">
        <v>74</v>
      </c>
      <c r="F211" s="38">
        <v>10</v>
      </c>
      <c r="G211" s="39">
        <f t="shared" si="7"/>
        <v>0</v>
      </c>
      <c r="H211" s="39">
        <f t="shared" si="6"/>
        <v>0</v>
      </c>
      <c r="I211" s="43">
        <f>0.0000273* $I$230</f>
        <v>2.73E-5</v>
      </c>
    </row>
    <row r="212" spans="1:9" x14ac:dyDescent="0.25">
      <c r="A212" s="15"/>
      <c r="B212" s="34">
        <v>204</v>
      </c>
      <c r="C212" s="42" t="s">
        <v>19</v>
      </c>
      <c r="D212" s="36" t="s">
        <v>241</v>
      </c>
      <c r="E212" s="41" t="s">
        <v>74</v>
      </c>
      <c r="F212" s="38">
        <v>500</v>
      </c>
      <c r="G212" s="39">
        <f t="shared" si="7"/>
        <v>0</v>
      </c>
      <c r="H212" s="39">
        <f t="shared" si="6"/>
        <v>0</v>
      </c>
      <c r="I212" s="43">
        <f>0.0017829* $I$230</f>
        <v>1.7829E-3</v>
      </c>
    </row>
    <row r="213" spans="1:9" x14ac:dyDescent="0.25">
      <c r="A213" s="15"/>
      <c r="B213" s="34">
        <v>205</v>
      </c>
      <c r="C213" s="42" t="s">
        <v>23</v>
      </c>
      <c r="D213" s="36" t="s">
        <v>242</v>
      </c>
      <c r="E213" s="41" t="s">
        <v>74</v>
      </c>
      <c r="F213" s="38">
        <v>220</v>
      </c>
      <c r="G213" s="39">
        <f t="shared" si="7"/>
        <v>0</v>
      </c>
      <c r="H213" s="39">
        <f t="shared" si="6"/>
        <v>0</v>
      </c>
      <c r="I213" s="43">
        <f>0.0022643* $I$230</f>
        <v>2.2642999999999999E-3</v>
      </c>
    </row>
    <row r="214" spans="1:9" ht="68.25" customHeight="1" x14ac:dyDescent="0.25">
      <c r="A214" s="15"/>
      <c r="B214" s="34">
        <v>206</v>
      </c>
      <c r="C214" s="42" t="s">
        <v>243</v>
      </c>
      <c r="D214" s="36" t="s">
        <v>244</v>
      </c>
      <c r="E214" s="41" t="s">
        <v>15</v>
      </c>
      <c r="F214" s="38"/>
      <c r="G214" s="39"/>
      <c r="H214" s="39">
        <f t="shared" si="6"/>
        <v>0</v>
      </c>
      <c r="I214" s="43"/>
    </row>
    <row r="215" spans="1:9" x14ac:dyDescent="0.25">
      <c r="A215" s="15"/>
      <c r="B215" s="34">
        <v>207</v>
      </c>
      <c r="C215" s="42" t="s">
        <v>16</v>
      </c>
      <c r="D215" s="36" t="s">
        <v>245</v>
      </c>
      <c r="E215" s="41" t="s">
        <v>74</v>
      </c>
      <c r="F215" s="38">
        <v>10</v>
      </c>
      <c r="G215" s="39">
        <f t="shared" si="7"/>
        <v>0</v>
      </c>
      <c r="H215" s="39">
        <f t="shared" si="6"/>
        <v>0</v>
      </c>
      <c r="I215" s="43">
        <f>0.0000195* $I$230</f>
        <v>1.95E-5</v>
      </c>
    </row>
    <row r="216" spans="1:9" x14ac:dyDescent="0.25">
      <c r="A216" s="15"/>
      <c r="B216" s="34">
        <v>208</v>
      </c>
      <c r="C216" s="42" t="s">
        <v>19</v>
      </c>
      <c r="D216" s="36" t="s">
        <v>246</v>
      </c>
      <c r="E216" s="41" t="s">
        <v>74</v>
      </c>
      <c r="F216" s="38">
        <v>170</v>
      </c>
      <c r="G216" s="39">
        <f t="shared" si="7"/>
        <v>0</v>
      </c>
      <c r="H216" s="39">
        <f t="shared" si="6"/>
        <v>0</v>
      </c>
      <c r="I216" s="43">
        <f>0.0004364* $I$230</f>
        <v>4.3639999999999998E-4</v>
      </c>
    </row>
    <row r="217" spans="1:9" x14ac:dyDescent="0.25">
      <c r="A217" s="15"/>
      <c r="B217" s="34">
        <v>209</v>
      </c>
      <c r="C217" s="42" t="s">
        <v>23</v>
      </c>
      <c r="D217" s="36" t="s">
        <v>241</v>
      </c>
      <c r="E217" s="41" t="s">
        <v>74</v>
      </c>
      <c r="F217" s="38">
        <v>40</v>
      </c>
      <c r="G217" s="39">
        <f t="shared" si="7"/>
        <v>0</v>
      </c>
      <c r="H217" s="39">
        <f t="shared" si="6"/>
        <v>0</v>
      </c>
      <c r="I217" s="43">
        <f>0.0001105* $I$230</f>
        <v>1.105E-4</v>
      </c>
    </row>
    <row r="218" spans="1:9" x14ac:dyDescent="0.25">
      <c r="A218" s="15"/>
      <c r="B218" s="34">
        <v>210</v>
      </c>
      <c r="C218" s="42" t="s">
        <v>86</v>
      </c>
      <c r="D218" s="36" t="s">
        <v>247</v>
      </c>
      <c r="E218" s="41" t="s">
        <v>74</v>
      </c>
      <c r="F218" s="38">
        <v>2</v>
      </c>
      <c r="G218" s="39">
        <f t="shared" si="7"/>
        <v>0</v>
      </c>
      <c r="H218" s="39">
        <f t="shared" si="6"/>
        <v>0</v>
      </c>
      <c r="I218" s="43">
        <f>0.0000123* $I$230</f>
        <v>1.2300000000000001E-5</v>
      </c>
    </row>
    <row r="219" spans="1:9" ht="69.75" customHeight="1" x14ac:dyDescent="0.25">
      <c r="A219" s="15"/>
      <c r="B219" s="34">
        <v>211</v>
      </c>
      <c r="C219" s="42" t="s">
        <v>248</v>
      </c>
      <c r="D219" s="36" t="s">
        <v>249</v>
      </c>
      <c r="E219" s="41" t="s">
        <v>15</v>
      </c>
      <c r="F219" s="38"/>
      <c r="G219" s="39"/>
      <c r="H219" s="39">
        <f t="shared" si="6"/>
        <v>0</v>
      </c>
      <c r="I219" s="43"/>
    </row>
    <row r="220" spans="1:9" x14ac:dyDescent="0.25">
      <c r="A220" s="15"/>
      <c r="B220" s="34">
        <v>212</v>
      </c>
      <c r="C220" s="42" t="s">
        <v>16</v>
      </c>
      <c r="D220" s="36" t="s">
        <v>242</v>
      </c>
      <c r="E220" s="41" t="s">
        <v>74</v>
      </c>
      <c r="F220" s="38">
        <v>2</v>
      </c>
      <c r="G220" s="39">
        <f t="shared" si="7"/>
        <v>0</v>
      </c>
      <c r="H220" s="39">
        <f t="shared" si="6"/>
        <v>0</v>
      </c>
      <c r="I220" s="43">
        <f>0.0000124* $I$230</f>
        <v>1.24E-5</v>
      </c>
    </row>
    <row r="221" spans="1:9" x14ac:dyDescent="0.25">
      <c r="A221" s="15"/>
      <c r="B221" s="34">
        <v>213</v>
      </c>
      <c r="C221" s="42" t="s">
        <v>19</v>
      </c>
      <c r="D221" s="36" t="s">
        <v>250</v>
      </c>
      <c r="E221" s="41" t="s">
        <v>74</v>
      </c>
      <c r="F221" s="38">
        <v>2</v>
      </c>
      <c r="G221" s="39">
        <f t="shared" si="7"/>
        <v>0</v>
      </c>
      <c r="H221" s="39">
        <f t="shared" si="6"/>
        <v>0</v>
      </c>
      <c r="I221" s="43">
        <f>0.00002* $I$230</f>
        <v>2.0000000000000002E-5</v>
      </c>
    </row>
    <row r="222" spans="1:9" x14ac:dyDescent="0.25">
      <c r="A222" s="15"/>
      <c r="B222" s="34">
        <v>214</v>
      </c>
      <c r="C222" s="42" t="s">
        <v>23</v>
      </c>
      <c r="D222" s="36" t="s">
        <v>251</v>
      </c>
      <c r="E222" s="41" t="s">
        <v>74</v>
      </c>
      <c r="F222" s="38">
        <v>2</v>
      </c>
      <c r="G222" s="39">
        <f t="shared" si="7"/>
        <v>0</v>
      </c>
      <c r="H222" s="39">
        <f t="shared" si="6"/>
        <v>0</v>
      </c>
      <c r="I222" s="43">
        <f>0.0000378* $I$230</f>
        <v>3.7799999999999997E-5</v>
      </c>
    </row>
    <row r="223" spans="1:9" ht="31.5" x14ac:dyDescent="0.25">
      <c r="A223" s="15"/>
      <c r="B223" s="34">
        <v>215</v>
      </c>
      <c r="C223" s="35">
        <v>2211</v>
      </c>
      <c r="D223" s="36" t="s">
        <v>252</v>
      </c>
      <c r="E223" s="41" t="s">
        <v>83</v>
      </c>
      <c r="F223" s="38">
        <v>20</v>
      </c>
      <c r="G223" s="39">
        <f t="shared" si="7"/>
        <v>0</v>
      </c>
      <c r="H223" s="39">
        <f t="shared" si="6"/>
        <v>0</v>
      </c>
      <c r="I223" s="43">
        <f>0.0002966* $I$230</f>
        <v>2.966E-4</v>
      </c>
    </row>
    <row r="224" spans="1:9" ht="31.5" x14ac:dyDescent="0.25">
      <c r="A224" s="15"/>
      <c r="B224" s="34">
        <v>216</v>
      </c>
      <c r="C224" s="35">
        <v>2212</v>
      </c>
      <c r="D224" s="36" t="s">
        <v>253</v>
      </c>
      <c r="E224" s="41" t="s">
        <v>83</v>
      </c>
      <c r="F224" s="38">
        <v>20</v>
      </c>
      <c r="G224" s="39">
        <f t="shared" si="7"/>
        <v>0</v>
      </c>
      <c r="H224" s="39">
        <f t="shared" si="6"/>
        <v>0</v>
      </c>
      <c r="I224" s="43">
        <f>0.0002604* $I$230</f>
        <v>2.6039999999999999E-4</v>
      </c>
    </row>
    <row r="225" spans="1:9" ht="71.25" customHeight="1" x14ac:dyDescent="0.25">
      <c r="A225" s="15"/>
      <c r="B225" s="34">
        <v>217</v>
      </c>
      <c r="C225" s="35">
        <v>2300</v>
      </c>
      <c r="D225" s="36" t="s">
        <v>254</v>
      </c>
      <c r="E225" s="41" t="s">
        <v>15</v>
      </c>
      <c r="F225" s="38"/>
      <c r="G225" s="39"/>
      <c r="H225" s="39">
        <f t="shared" si="6"/>
        <v>0</v>
      </c>
      <c r="I225" s="43"/>
    </row>
    <row r="226" spans="1:9" ht="409.5" customHeight="1" x14ac:dyDescent="0.25">
      <c r="A226" s="15"/>
      <c r="B226" s="34">
        <v>218</v>
      </c>
      <c r="C226" s="42" t="s">
        <v>255</v>
      </c>
      <c r="D226" s="36" t="s">
        <v>256</v>
      </c>
      <c r="E226" s="41" t="s">
        <v>15</v>
      </c>
      <c r="F226" s="38"/>
      <c r="G226" s="39"/>
      <c r="H226" s="39">
        <f t="shared" si="6"/>
        <v>0</v>
      </c>
      <c r="I226" s="43"/>
    </row>
    <row r="227" spans="1:9" ht="61.5" customHeight="1" x14ac:dyDescent="0.25">
      <c r="A227" s="15"/>
      <c r="B227" s="34">
        <v>219</v>
      </c>
      <c r="C227" s="42" t="s">
        <v>16</v>
      </c>
      <c r="D227" s="49" t="s">
        <v>257</v>
      </c>
      <c r="E227" s="41" t="s">
        <v>92</v>
      </c>
      <c r="F227" s="38">
        <v>0.5</v>
      </c>
      <c r="G227" s="39">
        <f t="shared" si="7"/>
        <v>0</v>
      </c>
      <c r="H227" s="39">
        <f t="shared" si="6"/>
        <v>0</v>
      </c>
      <c r="I227" s="43">
        <f>0.0000696* $I$230</f>
        <v>6.9599999999999998E-5</v>
      </c>
    </row>
    <row r="228" spans="1:9" ht="102" customHeight="1" x14ac:dyDescent="0.25">
      <c r="A228" s="14"/>
      <c r="B228" s="34">
        <v>220</v>
      </c>
      <c r="C228" s="35">
        <v>2307</v>
      </c>
      <c r="D228" s="36" t="s">
        <v>258</v>
      </c>
      <c r="E228" s="41" t="s">
        <v>15</v>
      </c>
      <c r="F228" s="38"/>
      <c r="G228" s="39"/>
      <c r="H228" s="39">
        <f t="shared" si="6"/>
        <v>0</v>
      </c>
      <c r="I228" s="43"/>
    </row>
    <row r="229" spans="1:9" x14ac:dyDescent="0.25">
      <c r="A229" s="14"/>
      <c r="B229" s="34">
        <v>221</v>
      </c>
      <c r="C229" s="42" t="s">
        <v>16</v>
      </c>
      <c r="D229" s="36" t="s">
        <v>259</v>
      </c>
      <c r="E229" s="41" t="s">
        <v>92</v>
      </c>
      <c r="F229" s="38">
        <v>3</v>
      </c>
      <c r="G229" s="39">
        <f t="shared" si="7"/>
        <v>0</v>
      </c>
      <c r="H229" s="39">
        <f t="shared" si="6"/>
        <v>0</v>
      </c>
      <c r="I229" s="43">
        <f>0.0004174* $I$230</f>
        <v>4.1740000000000001E-4</v>
      </c>
    </row>
    <row r="230" spans="1:9" ht="30" x14ac:dyDescent="0.25">
      <c r="A230" s="15"/>
      <c r="B230" s="34"/>
      <c r="C230" s="51"/>
      <c r="D230" s="52" t="s">
        <v>260</v>
      </c>
      <c r="E230" s="37"/>
      <c r="F230" s="53"/>
      <c r="G230" s="39"/>
      <c r="H230" s="39"/>
      <c r="I230" s="54">
        <v>1</v>
      </c>
    </row>
    <row r="231" spans="1:9" ht="36" customHeight="1" x14ac:dyDescent="0.25">
      <c r="A231" s="15"/>
      <c r="B231" s="34"/>
      <c r="C231" s="51"/>
      <c r="D231" s="52" t="s">
        <v>269</v>
      </c>
      <c r="E231" s="37"/>
      <c r="F231" s="53"/>
      <c r="G231" s="55"/>
      <c r="H231" s="83">
        <v>0</v>
      </c>
      <c r="I231" s="56"/>
    </row>
    <row r="232" spans="1:9" ht="27.75" customHeight="1" x14ac:dyDescent="0.25">
      <c r="A232" s="14"/>
      <c r="B232" s="57"/>
      <c r="C232" s="58"/>
      <c r="D232" s="59" t="s">
        <v>268</v>
      </c>
      <c r="E232" s="82"/>
      <c r="F232" s="82"/>
      <c r="G232" s="82"/>
      <c r="H232" s="82"/>
      <c r="I232" s="60"/>
    </row>
    <row r="233" spans="1:9" x14ac:dyDescent="0.25">
      <c r="A233" s="15"/>
      <c r="B233" s="61"/>
      <c r="C233" s="62" t="s">
        <v>261</v>
      </c>
      <c r="D233" s="63"/>
      <c r="E233" s="64"/>
      <c r="F233" s="65"/>
      <c r="G233" s="66"/>
      <c r="H233" s="63"/>
      <c r="I233" s="67"/>
    </row>
    <row r="234" spans="1:9" x14ac:dyDescent="0.25">
      <c r="B234" s="61"/>
      <c r="C234" s="62" t="s">
        <v>262</v>
      </c>
      <c r="D234" s="63"/>
      <c r="E234" s="64"/>
      <c r="F234" s="65"/>
      <c r="G234" s="66"/>
      <c r="H234" s="63"/>
      <c r="I234" s="67"/>
    </row>
    <row r="235" spans="1:9" ht="22.5" x14ac:dyDescent="0.25">
      <c r="B235" s="61"/>
      <c r="C235" s="62" t="s">
        <v>263</v>
      </c>
      <c r="D235" s="63"/>
      <c r="E235" s="64"/>
      <c r="F235" s="65"/>
      <c r="G235" s="66"/>
      <c r="H235" s="77" t="s">
        <v>265</v>
      </c>
      <c r="I235" s="78"/>
    </row>
    <row r="236" spans="1:9" ht="22.5" x14ac:dyDescent="0.25">
      <c r="B236" s="61"/>
      <c r="C236" s="62" t="s">
        <v>264</v>
      </c>
      <c r="D236" s="63"/>
      <c r="E236" s="64"/>
      <c r="F236" s="68"/>
      <c r="G236" s="66"/>
      <c r="H236" s="77"/>
      <c r="I236" s="78"/>
    </row>
    <row r="237" spans="1:9" ht="22.5" x14ac:dyDescent="0.25">
      <c r="B237" s="61"/>
      <c r="C237" s="62" t="s">
        <v>270</v>
      </c>
      <c r="D237" s="63"/>
      <c r="E237" s="64"/>
      <c r="F237" s="65"/>
      <c r="G237" s="66"/>
      <c r="H237" s="77" t="s">
        <v>266</v>
      </c>
      <c r="I237" s="78"/>
    </row>
    <row r="238" spans="1:9" x14ac:dyDescent="0.25">
      <c r="B238" s="61"/>
      <c r="C238" s="62"/>
      <c r="D238" s="63"/>
      <c r="E238" s="64"/>
      <c r="F238" s="65"/>
      <c r="G238" s="66"/>
      <c r="H238" s="79"/>
      <c r="I238" s="78"/>
    </row>
    <row r="239" spans="1:9" ht="22.5" x14ac:dyDescent="0.25">
      <c r="B239" s="61"/>
      <c r="C239" s="62"/>
      <c r="D239" s="63"/>
      <c r="E239" s="64"/>
      <c r="F239" s="65"/>
      <c r="G239" s="66"/>
      <c r="H239" s="77"/>
      <c r="I239" s="78"/>
    </row>
    <row r="240" spans="1:9" x14ac:dyDescent="0.25">
      <c r="B240" s="61"/>
      <c r="C240" s="62"/>
      <c r="D240" s="63"/>
      <c r="E240" s="64"/>
      <c r="F240" s="65"/>
      <c r="G240" s="69" t="s">
        <v>267</v>
      </c>
      <c r="H240" s="80"/>
      <c r="I240" s="81"/>
    </row>
    <row r="241" spans="2:9" ht="21" thickBot="1" x14ac:dyDescent="0.3">
      <c r="B241" s="70"/>
      <c r="C241" s="71"/>
      <c r="D241" s="72"/>
      <c r="E241" s="73"/>
      <c r="F241" s="74"/>
      <c r="G241" s="75"/>
      <c r="H241" s="72"/>
      <c r="I241" s="76"/>
    </row>
  </sheetData>
  <sheetProtection algorithmName="SHA-512" hashValue="DJirS57YuUDfAtSKVxZFzZVjqMaCQmvRrs28lfS4+05/Gp3YSfR/WDutMDAfZoaZSIdzfieF6hxwiIDVkmE73g==" saltValue="tPXk4m1oo16EbFgUZNDGRg==" spinCount="100000" sheet="1" objects="1" scenarios="1"/>
  <autoFilter ref="I8:I236"/>
  <mergeCells count="9">
    <mergeCell ref="E232:H232"/>
    <mergeCell ref="C7:D7"/>
    <mergeCell ref="E7:I7"/>
    <mergeCell ref="B1:I1"/>
    <mergeCell ref="B2:I2"/>
    <mergeCell ref="B3:I3"/>
    <mergeCell ref="B4:I4"/>
    <mergeCell ref="B5:I5"/>
    <mergeCell ref="B6:I6"/>
  </mergeCells>
  <printOptions horizontalCentered="1" gridLines="1"/>
  <pageMargins left="0.19685039370078741" right="0.11811023622047245" top="0.15748031496062992" bottom="0.27559055118110237" header="0.31496062992125984" footer="0.11811023622047245"/>
  <pageSetup paperSize="9" scale="56" fitToHeight="22" orientation="landscape" blackAndWhite="1" r:id="rId1"/>
  <headerFooter>
    <oddFooter>&amp;C&amp;P of &amp;N</oddFooter>
  </headerFooter>
  <rowBreaks count="13" manualBreakCount="13">
    <brk id="18" min="1" max="8" man="1"/>
    <brk id="34" min="1" max="8" man="1"/>
    <brk id="58" min="1" max="8" man="1"/>
    <brk id="68" min="1" max="8" man="1"/>
    <brk id="81" min="1" max="8" man="1"/>
    <brk id="97" min="1" max="8" man="1"/>
    <brk id="124" min="1" max="8" man="1"/>
    <brk id="146" min="1" max="8" man="1"/>
    <brk id="163" min="1" max="8" man="1"/>
    <brk id="177" min="1" max="8" man="1"/>
    <brk id="191" min="1" max="8" man="1"/>
    <brk id="199" min="1" max="8" man="1"/>
    <brk id="222"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BID</vt:lpstr>
      <vt:lpstr>'PRICE BID'!Print_Area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2023-07-19T07:16:37Z</dcterms:created>
  <dcterms:modified xsi:type="dcterms:W3CDTF">2023-08-02T06:53:47Z</dcterms:modified>
</cp:coreProperties>
</file>